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ADQUISICIONES\"/>
    </mc:Choice>
  </mc:AlternateContent>
  <bookViews>
    <workbookView xWindow="0" yWindow="0" windowWidth="16380" windowHeight="8190" tabRatio="500"/>
  </bookViews>
  <sheets>
    <sheet name="PAA 2022" sheetId="1" r:id="rId1"/>
    <sheet name="Hoja2" sheetId="2" r:id="rId2"/>
    <sheet name="Hoja3" sheetId="3" r:id="rId3"/>
  </sheets>
  <definedNames>
    <definedName name="Print_Titles_0" localSheetId="0">'PAA 2022'!$5:$5</definedName>
    <definedName name="_xlnm.Print_Titles" localSheetId="0">'PAA 2022'!$5:$5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8" i="1" l="1"/>
  <c r="D148" i="1"/>
  <c r="Z148" i="1" s="1"/>
  <c r="Z147" i="1"/>
  <c r="R147" i="1"/>
  <c r="H147" i="1" s="1"/>
  <c r="J147" i="1"/>
  <c r="F147" i="1"/>
  <c r="Z146" i="1"/>
  <c r="Z145" i="1" s="1"/>
  <c r="X146" i="1"/>
  <c r="V146" i="1"/>
  <c r="T146" i="1"/>
  <c r="P146" i="1"/>
  <c r="N146" i="1"/>
  <c r="L146" i="1"/>
  <c r="X145" i="1"/>
  <c r="V145" i="1"/>
  <c r="T145" i="1"/>
  <c r="P145" i="1"/>
  <c r="N145" i="1"/>
  <c r="L145" i="1"/>
  <c r="Z144" i="1"/>
  <c r="J144" i="1"/>
  <c r="F144" i="1"/>
  <c r="D144" i="1"/>
  <c r="R144" i="1" s="1"/>
  <c r="Z143" i="1"/>
  <c r="J143" i="1"/>
  <c r="F143" i="1"/>
  <c r="D143" i="1"/>
  <c r="R143" i="1" s="1"/>
  <c r="Z142" i="1"/>
  <c r="J142" i="1"/>
  <c r="F142" i="1"/>
  <c r="D142" i="1"/>
  <c r="R142" i="1" s="1"/>
  <c r="Z141" i="1"/>
  <c r="J141" i="1"/>
  <c r="F141" i="1"/>
  <c r="D141" i="1"/>
  <c r="R141" i="1" s="1"/>
  <c r="Z140" i="1"/>
  <c r="J140" i="1"/>
  <c r="F140" i="1"/>
  <c r="D140" i="1"/>
  <c r="R140" i="1" s="1"/>
  <c r="Z139" i="1"/>
  <c r="Z138" i="1" s="1"/>
  <c r="Z137" i="1" s="1"/>
  <c r="J139" i="1"/>
  <c r="F139" i="1"/>
  <c r="D139" i="1"/>
  <c r="R139" i="1" s="1"/>
  <c r="R138" i="1" s="1"/>
  <c r="R137" i="1" s="1"/>
  <c r="J138" i="1"/>
  <c r="X137" i="1"/>
  <c r="V137" i="1"/>
  <c r="T137" i="1"/>
  <c r="P137" i="1"/>
  <c r="N137" i="1"/>
  <c r="F136" i="1"/>
  <c r="D136" i="1"/>
  <c r="F135" i="1"/>
  <c r="D135" i="1"/>
  <c r="Z135" i="1" s="1"/>
  <c r="R134" i="1"/>
  <c r="F134" i="1"/>
  <c r="D134" i="1"/>
  <c r="F133" i="1"/>
  <c r="D133" i="1"/>
  <c r="Z133" i="1" s="1"/>
  <c r="F132" i="1"/>
  <c r="D132" i="1"/>
  <c r="F131" i="1"/>
  <c r="D131" i="1"/>
  <c r="Z131" i="1" s="1"/>
  <c r="R130" i="1"/>
  <c r="F130" i="1"/>
  <c r="D130" i="1"/>
  <c r="F129" i="1"/>
  <c r="D129" i="1"/>
  <c r="Z129" i="1" s="1"/>
  <c r="F128" i="1"/>
  <c r="D128" i="1"/>
  <c r="F127" i="1"/>
  <c r="D127" i="1"/>
  <c r="Z127" i="1" s="1"/>
  <c r="R126" i="1"/>
  <c r="F126" i="1"/>
  <c r="D126" i="1"/>
  <c r="F125" i="1"/>
  <c r="D125" i="1"/>
  <c r="Z125" i="1" s="1"/>
  <c r="F124" i="1"/>
  <c r="D124" i="1"/>
  <c r="F123" i="1"/>
  <c r="D123" i="1"/>
  <c r="Z123" i="1" s="1"/>
  <c r="R122" i="1"/>
  <c r="F122" i="1"/>
  <c r="D122" i="1"/>
  <c r="F121" i="1"/>
  <c r="D121" i="1"/>
  <c r="Z121" i="1" s="1"/>
  <c r="F120" i="1"/>
  <c r="D120" i="1"/>
  <c r="F119" i="1"/>
  <c r="D119" i="1"/>
  <c r="Z119" i="1" s="1"/>
  <c r="R118" i="1"/>
  <c r="F118" i="1"/>
  <c r="D118" i="1"/>
  <c r="F117" i="1"/>
  <c r="D117" i="1"/>
  <c r="Z117" i="1" s="1"/>
  <c r="F116" i="1"/>
  <c r="D116" i="1"/>
  <c r="F115" i="1"/>
  <c r="D115" i="1"/>
  <c r="Z115" i="1" s="1"/>
  <c r="R114" i="1"/>
  <c r="F114" i="1"/>
  <c r="D114" i="1"/>
  <c r="F113" i="1"/>
  <c r="D113" i="1"/>
  <c r="Z113" i="1" s="1"/>
  <c r="F112" i="1"/>
  <c r="D112" i="1"/>
  <c r="F111" i="1"/>
  <c r="D111" i="1"/>
  <c r="Z111" i="1" s="1"/>
  <c r="R110" i="1"/>
  <c r="F110" i="1"/>
  <c r="D110" i="1"/>
  <c r="F109" i="1"/>
  <c r="D109" i="1"/>
  <c r="Z109" i="1" s="1"/>
  <c r="F108" i="1"/>
  <c r="D108" i="1"/>
  <c r="F107" i="1"/>
  <c r="D107" i="1"/>
  <c r="Z107" i="1" s="1"/>
  <c r="X106" i="1"/>
  <c r="V106" i="1"/>
  <c r="T106" i="1"/>
  <c r="P106" i="1"/>
  <c r="N106" i="1"/>
  <c r="L106" i="1"/>
  <c r="Z105" i="1"/>
  <c r="R105" i="1"/>
  <c r="F105" i="1"/>
  <c r="D105" i="1"/>
  <c r="J105" i="1" s="1"/>
  <c r="H105" i="1" s="1"/>
  <c r="Z104" i="1"/>
  <c r="R104" i="1"/>
  <c r="F104" i="1"/>
  <c r="D104" i="1"/>
  <c r="J104" i="1" s="1"/>
  <c r="H104" i="1" s="1"/>
  <c r="Z103" i="1"/>
  <c r="R103" i="1"/>
  <c r="F103" i="1"/>
  <c r="D103" i="1"/>
  <c r="J103" i="1" s="1"/>
  <c r="H103" i="1" s="1"/>
  <c r="Z102" i="1"/>
  <c r="R102" i="1"/>
  <c r="F102" i="1"/>
  <c r="D102" i="1"/>
  <c r="J102" i="1" s="1"/>
  <c r="H102" i="1" s="1"/>
  <c r="Z101" i="1"/>
  <c r="R101" i="1"/>
  <c r="H101" i="1"/>
  <c r="F101" i="1"/>
  <c r="D101" i="1"/>
  <c r="J101" i="1" s="1"/>
  <c r="Z100" i="1"/>
  <c r="R100" i="1"/>
  <c r="F100" i="1"/>
  <c r="D100" i="1"/>
  <c r="J100" i="1" s="1"/>
  <c r="Z99" i="1"/>
  <c r="R99" i="1"/>
  <c r="H99" i="1"/>
  <c r="F99" i="1"/>
  <c r="D99" i="1"/>
  <c r="J99" i="1" s="1"/>
  <c r="Z98" i="1"/>
  <c r="R98" i="1"/>
  <c r="F98" i="1"/>
  <c r="D98" i="1"/>
  <c r="J98" i="1" s="1"/>
  <c r="Z97" i="1"/>
  <c r="R97" i="1"/>
  <c r="F97" i="1"/>
  <c r="D97" i="1"/>
  <c r="J97" i="1" s="1"/>
  <c r="H97" i="1" s="1"/>
  <c r="Z96" i="1"/>
  <c r="R96" i="1"/>
  <c r="F96" i="1"/>
  <c r="D96" i="1"/>
  <c r="J96" i="1" s="1"/>
  <c r="H96" i="1" s="1"/>
  <c r="Z95" i="1"/>
  <c r="R95" i="1"/>
  <c r="F95" i="1"/>
  <c r="D95" i="1"/>
  <c r="J95" i="1" s="1"/>
  <c r="H95" i="1" s="1"/>
  <c r="Z94" i="1"/>
  <c r="R94" i="1"/>
  <c r="F94" i="1"/>
  <c r="D94" i="1"/>
  <c r="J94" i="1" s="1"/>
  <c r="H94" i="1" s="1"/>
  <c r="Z93" i="1"/>
  <c r="R93" i="1"/>
  <c r="H93" i="1"/>
  <c r="F93" i="1"/>
  <c r="D93" i="1"/>
  <c r="J93" i="1" s="1"/>
  <c r="Z92" i="1"/>
  <c r="R92" i="1"/>
  <c r="F92" i="1"/>
  <c r="D92" i="1"/>
  <c r="J92" i="1" s="1"/>
  <c r="Z91" i="1"/>
  <c r="R91" i="1"/>
  <c r="H91" i="1"/>
  <c r="F91" i="1"/>
  <c r="D91" i="1"/>
  <c r="J91" i="1" s="1"/>
  <c r="Z90" i="1"/>
  <c r="R90" i="1"/>
  <c r="F90" i="1"/>
  <c r="D90" i="1"/>
  <c r="J90" i="1" s="1"/>
  <c r="Z89" i="1"/>
  <c r="X89" i="1"/>
  <c r="V89" i="1"/>
  <c r="T89" i="1"/>
  <c r="P89" i="1"/>
  <c r="N89" i="1"/>
  <c r="L89" i="1"/>
  <c r="F88" i="1"/>
  <c r="D88" i="1"/>
  <c r="F87" i="1"/>
  <c r="D87" i="1"/>
  <c r="Z87" i="1" s="1"/>
  <c r="R86" i="1"/>
  <c r="F86" i="1"/>
  <c r="D86" i="1"/>
  <c r="F85" i="1"/>
  <c r="D85" i="1"/>
  <c r="Z85" i="1" s="1"/>
  <c r="F84" i="1"/>
  <c r="D84" i="1"/>
  <c r="F83" i="1"/>
  <c r="D83" i="1"/>
  <c r="Z83" i="1" s="1"/>
  <c r="R82" i="1"/>
  <c r="F82" i="1"/>
  <c r="D82" i="1"/>
  <c r="F81" i="1"/>
  <c r="D81" i="1"/>
  <c r="Z81" i="1" s="1"/>
  <c r="F80" i="1"/>
  <c r="D80" i="1"/>
  <c r="F79" i="1"/>
  <c r="D79" i="1"/>
  <c r="Z79" i="1" s="1"/>
  <c r="R78" i="1"/>
  <c r="F78" i="1"/>
  <c r="D78" i="1"/>
  <c r="F77" i="1"/>
  <c r="D77" i="1"/>
  <c r="Z77" i="1" s="1"/>
  <c r="F76" i="1"/>
  <c r="D76" i="1"/>
  <c r="F75" i="1"/>
  <c r="D75" i="1"/>
  <c r="Z75" i="1" s="1"/>
  <c r="R74" i="1"/>
  <c r="F74" i="1"/>
  <c r="D74" i="1"/>
  <c r="F73" i="1"/>
  <c r="D73" i="1"/>
  <c r="Z73" i="1" s="1"/>
  <c r="F72" i="1"/>
  <c r="D72" i="1"/>
  <c r="J71" i="1"/>
  <c r="F71" i="1"/>
  <c r="D71" i="1"/>
  <c r="Z71" i="1" s="1"/>
  <c r="F70" i="1"/>
  <c r="D70" i="1"/>
  <c r="F69" i="1"/>
  <c r="D69" i="1"/>
  <c r="Z69" i="1" s="1"/>
  <c r="R68" i="1"/>
  <c r="F68" i="1"/>
  <c r="D68" i="1"/>
  <c r="F67" i="1"/>
  <c r="D67" i="1"/>
  <c r="Z67" i="1" s="1"/>
  <c r="F66" i="1"/>
  <c r="D66" i="1"/>
  <c r="F65" i="1"/>
  <c r="D65" i="1"/>
  <c r="Z65" i="1" s="1"/>
  <c r="R64" i="1"/>
  <c r="F64" i="1"/>
  <c r="D64" i="1"/>
  <c r="J63" i="1"/>
  <c r="F63" i="1"/>
  <c r="D63" i="1"/>
  <c r="Z63" i="1" s="1"/>
  <c r="F62" i="1"/>
  <c r="D62" i="1"/>
  <c r="F61" i="1"/>
  <c r="D61" i="1"/>
  <c r="Z61" i="1" s="1"/>
  <c r="R60" i="1"/>
  <c r="F60" i="1"/>
  <c r="D60" i="1"/>
  <c r="F59" i="1"/>
  <c r="D59" i="1"/>
  <c r="Z59" i="1" s="1"/>
  <c r="F58" i="1"/>
  <c r="D58" i="1"/>
  <c r="F57" i="1"/>
  <c r="D57" i="1"/>
  <c r="Z57" i="1" s="1"/>
  <c r="R56" i="1"/>
  <c r="F56" i="1"/>
  <c r="D56" i="1"/>
  <c r="F55" i="1"/>
  <c r="D55" i="1"/>
  <c r="J54" i="1"/>
  <c r="F54" i="1"/>
  <c r="D54" i="1"/>
  <c r="R54" i="1" s="1"/>
  <c r="Z53" i="1"/>
  <c r="F53" i="1"/>
  <c r="D53" i="1"/>
  <c r="R53" i="1" s="1"/>
  <c r="J52" i="1"/>
  <c r="F52" i="1"/>
  <c r="D52" i="1"/>
  <c r="Z52" i="1" s="1"/>
  <c r="Z51" i="1"/>
  <c r="F51" i="1"/>
  <c r="D51" i="1"/>
  <c r="R51" i="1" s="1"/>
  <c r="R50" i="1"/>
  <c r="J50" i="1"/>
  <c r="F50" i="1"/>
  <c r="D50" i="1"/>
  <c r="Z50" i="1" s="1"/>
  <c r="Z49" i="1"/>
  <c r="F49" i="1"/>
  <c r="D49" i="1"/>
  <c r="R49" i="1" s="1"/>
  <c r="J48" i="1"/>
  <c r="F48" i="1"/>
  <c r="D48" i="1"/>
  <c r="Z48" i="1" s="1"/>
  <c r="Z47" i="1"/>
  <c r="F47" i="1"/>
  <c r="D47" i="1"/>
  <c r="R47" i="1" s="1"/>
  <c r="J46" i="1"/>
  <c r="F46" i="1"/>
  <c r="D46" i="1"/>
  <c r="Z46" i="1" s="1"/>
  <c r="Z45" i="1"/>
  <c r="J45" i="1"/>
  <c r="F45" i="1"/>
  <c r="D45" i="1"/>
  <c r="R45" i="1" s="1"/>
  <c r="J44" i="1"/>
  <c r="F44" i="1"/>
  <c r="D44" i="1"/>
  <c r="Z44" i="1" s="1"/>
  <c r="Z43" i="1"/>
  <c r="J43" i="1"/>
  <c r="F43" i="1"/>
  <c r="D43" i="1"/>
  <c r="R43" i="1" s="1"/>
  <c r="H43" i="1" s="1"/>
  <c r="J42" i="1"/>
  <c r="F42" i="1"/>
  <c r="D42" i="1"/>
  <c r="R42" i="1" s="1"/>
  <c r="Z41" i="1"/>
  <c r="J41" i="1"/>
  <c r="F41" i="1"/>
  <c r="D41" i="1"/>
  <c r="R41" i="1" s="1"/>
  <c r="J40" i="1"/>
  <c r="F40" i="1"/>
  <c r="D40" i="1"/>
  <c r="Z40" i="1" s="1"/>
  <c r="Z39" i="1"/>
  <c r="J39" i="1"/>
  <c r="F39" i="1"/>
  <c r="D39" i="1"/>
  <c r="R39" i="1" s="1"/>
  <c r="H39" i="1" s="1"/>
  <c r="J38" i="1"/>
  <c r="F38" i="1"/>
  <c r="D38" i="1"/>
  <c r="R38" i="1" s="1"/>
  <c r="Z37" i="1"/>
  <c r="F37" i="1"/>
  <c r="D37" i="1"/>
  <c r="R37" i="1" s="1"/>
  <c r="J36" i="1"/>
  <c r="F36" i="1"/>
  <c r="D36" i="1"/>
  <c r="R36" i="1" s="1"/>
  <c r="Z35" i="1"/>
  <c r="J35" i="1"/>
  <c r="F35" i="1"/>
  <c r="D35" i="1"/>
  <c r="R35" i="1" s="1"/>
  <c r="J34" i="1"/>
  <c r="F34" i="1"/>
  <c r="D34" i="1"/>
  <c r="Z34" i="1" s="1"/>
  <c r="Z33" i="1"/>
  <c r="J33" i="1"/>
  <c r="F33" i="1"/>
  <c r="D33" i="1"/>
  <c r="R33" i="1" s="1"/>
  <c r="H33" i="1" s="1"/>
  <c r="J32" i="1"/>
  <c r="F32" i="1"/>
  <c r="D32" i="1"/>
  <c r="R32" i="1" s="1"/>
  <c r="Z31" i="1"/>
  <c r="J31" i="1"/>
  <c r="F31" i="1"/>
  <c r="D31" i="1"/>
  <c r="R31" i="1" s="1"/>
  <c r="J30" i="1"/>
  <c r="F30" i="1"/>
  <c r="D30" i="1"/>
  <c r="R30" i="1" s="1"/>
  <c r="Z29" i="1"/>
  <c r="J29" i="1"/>
  <c r="F29" i="1"/>
  <c r="D29" i="1"/>
  <c r="R29" i="1" s="1"/>
  <c r="H29" i="1" s="1"/>
  <c r="J28" i="1"/>
  <c r="F28" i="1"/>
  <c r="D28" i="1"/>
  <c r="Z28" i="1" s="1"/>
  <c r="Z27" i="1"/>
  <c r="J27" i="1"/>
  <c r="F27" i="1"/>
  <c r="D27" i="1"/>
  <c r="R27" i="1" s="1"/>
  <c r="J26" i="1"/>
  <c r="F26" i="1"/>
  <c r="D26" i="1"/>
  <c r="Z26" i="1" s="1"/>
  <c r="Z25" i="1"/>
  <c r="J25" i="1"/>
  <c r="F25" i="1"/>
  <c r="D25" i="1"/>
  <c r="R25" i="1" s="1"/>
  <c r="H25" i="1" s="1"/>
  <c r="J24" i="1"/>
  <c r="F24" i="1"/>
  <c r="D24" i="1"/>
  <c r="Z24" i="1" s="1"/>
  <c r="Z23" i="1"/>
  <c r="J23" i="1"/>
  <c r="F23" i="1"/>
  <c r="D23" i="1"/>
  <c r="R23" i="1" s="1"/>
  <c r="J22" i="1"/>
  <c r="F22" i="1"/>
  <c r="D22" i="1"/>
  <c r="R22" i="1" s="1"/>
  <c r="Z21" i="1"/>
  <c r="J21" i="1"/>
  <c r="F21" i="1"/>
  <c r="D21" i="1"/>
  <c r="R21" i="1" s="1"/>
  <c r="H21" i="1" s="1"/>
  <c r="J20" i="1"/>
  <c r="F20" i="1"/>
  <c r="D20" i="1"/>
  <c r="R20" i="1" s="1"/>
  <c r="Z19" i="1"/>
  <c r="J19" i="1"/>
  <c r="F19" i="1"/>
  <c r="D19" i="1"/>
  <c r="R19" i="1" s="1"/>
  <c r="J18" i="1"/>
  <c r="F18" i="1"/>
  <c r="D18" i="1"/>
  <c r="Z18" i="1" s="1"/>
  <c r="Z17" i="1"/>
  <c r="J17" i="1"/>
  <c r="F17" i="1"/>
  <c r="D17" i="1"/>
  <c r="R17" i="1" s="1"/>
  <c r="H17" i="1" s="1"/>
  <c r="J16" i="1"/>
  <c r="F16" i="1"/>
  <c r="D16" i="1"/>
  <c r="R16" i="1" s="1"/>
  <c r="Z15" i="1"/>
  <c r="J15" i="1"/>
  <c r="F15" i="1"/>
  <c r="D15" i="1"/>
  <c r="R15" i="1" s="1"/>
  <c r="J14" i="1"/>
  <c r="F14" i="1"/>
  <c r="D14" i="1"/>
  <c r="R14" i="1" s="1"/>
  <c r="Z13" i="1"/>
  <c r="J13" i="1"/>
  <c r="F13" i="1"/>
  <c r="D13" i="1"/>
  <c r="R13" i="1" s="1"/>
  <c r="H13" i="1" s="1"/>
  <c r="J12" i="1"/>
  <c r="F12" i="1"/>
  <c r="D12" i="1"/>
  <c r="Z12" i="1" s="1"/>
  <c r="Z11" i="1"/>
  <c r="J11" i="1"/>
  <c r="F11" i="1"/>
  <c r="D11" i="1"/>
  <c r="R11" i="1" s="1"/>
  <c r="F10" i="1"/>
  <c r="D10" i="1"/>
  <c r="Z9" i="1"/>
  <c r="J9" i="1"/>
  <c r="H9" i="1"/>
  <c r="F9" i="1"/>
  <c r="D9" i="1"/>
  <c r="R9" i="1" s="1"/>
  <c r="J58" i="1" l="1"/>
  <c r="Z58" i="1"/>
  <c r="R58" i="1"/>
  <c r="H15" i="1"/>
  <c r="H23" i="1"/>
  <c r="H31" i="1"/>
  <c r="H45" i="1"/>
  <c r="J62" i="1"/>
  <c r="Z62" i="1"/>
  <c r="R62" i="1"/>
  <c r="J80" i="1"/>
  <c r="H80" i="1" s="1"/>
  <c r="Z80" i="1"/>
  <c r="R80" i="1"/>
  <c r="J112" i="1"/>
  <c r="H112" i="1" s="1"/>
  <c r="Z112" i="1"/>
  <c r="R112" i="1"/>
  <c r="J128" i="1"/>
  <c r="Z128" i="1"/>
  <c r="R128" i="1"/>
  <c r="R10" i="1"/>
  <c r="Z10" i="1"/>
  <c r="H30" i="1"/>
  <c r="J76" i="1"/>
  <c r="Z76" i="1"/>
  <c r="R76" i="1"/>
  <c r="H52" i="1"/>
  <c r="J84" i="1"/>
  <c r="H84" i="1" s="1"/>
  <c r="Z84" i="1"/>
  <c r="R84" i="1"/>
  <c r="R89" i="1"/>
  <c r="J116" i="1"/>
  <c r="H116" i="1" s="1"/>
  <c r="Z116" i="1"/>
  <c r="R116" i="1"/>
  <c r="J132" i="1"/>
  <c r="H132" i="1" s="1"/>
  <c r="Z132" i="1"/>
  <c r="R132" i="1"/>
  <c r="H138" i="1"/>
  <c r="J137" i="1"/>
  <c r="H137" i="1" s="1"/>
  <c r="J108" i="1"/>
  <c r="Z108" i="1"/>
  <c r="Z106" i="1" s="1"/>
  <c r="R108" i="1"/>
  <c r="J124" i="1"/>
  <c r="Z124" i="1"/>
  <c r="R124" i="1"/>
  <c r="J10" i="1"/>
  <c r="H11" i="1"/>
  <c r="H19" i="1"/>
  <c r="H24" i="1"/>
  <c r="H27" i="1"/>
  <c r="H35" i="1"/>
  <c r="H38" i="1"/>
  <c r="H41" i="1"/>
  <c r="H50" i="1"/>
  <c r="J72" i="1"/>
  <c r="H72" i="1" s="1"/>
  <c r="Z72" i="1"/>
  <c r="R72" i="1"/>
  <c r="J88" i="1"/>
  <c r="Z88" i="1"/>
  <c r="R88" i="1"/>
  <c r="J120" i="1"/>
  <c r="Z120" i="1"/>
  <c r="R120" i="1"/>
  <c r="J136" i="1"/>
  <c r="H136" i="1" s="1"/>
  <c r="Z136" i="1"/>
  <c r="R136" i="1"/>
  <c r="R12" i="1"/>
  <c r="H12" i="1" s="1"/>
  <c r="R18" i="1"/>
  <c r="H18" i="1" s="1"/>
  <c r="R24" i="1"/>
  <c r="R26" i="1"/>
  <c r="H26" i="1" s="1"/>
  <c r="R28" i="1"/>
  <c r="H28" i="1" s="1"/>
  <c r="R34" i="1"/>
  <c r="H34" i="1" s="1"/>
  <c r="R40" i="1"/>
  <c r="H40" i="1" s="1"/>
  <c r="R44" i="1"/>
  <c r="H44" i="1" s="1"/>
  <c r="R46" i="1"/>
  <c r="H46" i="1" s="1"/>
  <c r="R48" i="1"/>
  <c r="H48" i="1" s="1"/>
  <c r="R52" i="1"/>
  <c r="J70" i="1"/>
  <c r="Z70" i="1"/>
  <c r="Z14" i="1"/>
  <c r="H14" i="1" s="1"/>
  <c r="Z16" i="1"/>
  <c r="H16" i="1" s="1"/>
  <c r="Z20" i="1"/>
  <c r="H20" i="1" s="1"/>
  <c r="Z22" i="1"/>
  <c r="H22" i="1" s="1"/>
  <c r="Z30" i="1"/>
  <c r="Z32" i="1"/>
  <c r="H32" i="1" s="1"/>
  <c r="Z36" i="1"/>
  <c r="H36" i="1" s="1"/>
  <c r="J37" i="1"/>
  <c r="H37" i="1" s="1"/>
  <c r="Z38" i="1"/>
  <c r="Z42" i="1"/>
  <c r="H42" i="1" s="1"/>
  <c r="J47" i="1"/>
  <c r="H47" i="1" s="1"/>
  <c r="J49" i="1"/>
  <c r="H49" i="1" s="1"/>
  <c r="J51" i="1"/>
  <c r="H51" i="1" s="1"/>
  <c r="J53" i="1"/>
  <c r="H53" i="1" s="1"/>
  <c r="Z54" i="1"/>
  <c r="H54" i="1" s="1"/>
  <c r="J56" i="1"/>
  <c r="H56" i="1" s="1"/>
  <c r="Z56" i="1"/>
  <c r="J60" i="1"/>
  <c r="Z60" i="1"/>
  <c r="J74" i="1"/>
  <c r="H74" i="1" s="1"/>
  <c r="Z74" i="1"/>
  <c r="J78" i="1"/>
  <c r="Z78" i="1"/>
  <c r="J82" i="1"/>
  <c r="H82" i="1" s="1"/>
  <c r="Z82" i="1"/>
  <c r="J86" i="1"/>
  <c r="Z86" i="1"/>
  <c r="J89" i="1"/>
  <c r="H90" i="1"/>
  <c r="H98" i="1"/>
  <c r="J110" i="1"/>
  <c r="H110" i="1" s="1"/>
  <c r="Z110" i="1"/>
  <c r="J114" i="1"/>
  <c r="Z114" i="1"/>
  <c r="J118" i="1"/>
  <c r="H118" i="1" s="1"/>
  <c r="Z118" i="1"/>
  <c r="J122" i="1"/>
  <c r="Z122" i="1"/>
  <c r="J126" i="1"/>
  <c r="H126" i="1" s="1"/>
  <c r="Z126" i="1"/>
  <c r="J130" i="1"/>
  <c r="Z130" i="1"/>
  <c r="J134" i="1"/>
  <c r="H134" i="1" s="1"/>
  <c r="Z134" i="1"/>
  <c r="J66" i="1"/>
  <c r="Z66" i="1"/>
  <c r="Z55" i="1"/>
  <c r="R55" i="1"/>
  <c r="J55" i="1"/>
  <c r="J64" i="1"/>
  <c r="Z64" i="1"/>
  <c r="R66" i="1"/>
  <c r="J68" i="1"/>
  <c r="Z68" i="1"/>
  <c r="R70" i="1"/>
  <c r="H92" i="1"/>
  <c r="H100" i="1"/>
  <c r="H139" i="1"/>
  <c r="H140" i="1"/>
  <c r="H141" i="1"/>
  <c r="H142" i="1"/>
  <c r="H143" i="1"/>
  <c r="H144" i="1"/>
  <c r="J57" i="1"/>
  <c r="J59" i="1"/>
  <c r="J61" i="1"/>
  <c r="H61" i="1" s="1"/>
  <c r="J65" i="1"/>
  <c r="J67" i="1"/>
  <c r="J69" i="1"/>
  <c r="J73" i="1"/>
  <c r="J75" i="1"/>
  <c r="J77" i="1"/>
  <c r="J79" i="1"/>
  <c r="J81" i="1"/>
  <c r="J83" i="1"/>
  <c r="J85" i="1"/>
  <c r="J87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48" i="1"/>
  <c r="R57" i="1"/>
  <c r="R59" i="1"/>
  <c r="R61" i="1"/>
  <c r="R63" i="1"/>
  <c r="H63" i="1" s="1"/>
  <c r="R65" i="1"/>
  <c r="R67" i="1"/>
  <c r="R69" i="1"/>
  <c r="R71" i="1"/>
  <c r="H71" i="1" s="1"/>
  <c r="R73" i="1"/>
  <c r="R75" i="1"/>
  <c r="R77" i="1"/>
  <c r="R79" i="1"/>
  <c r="R81" i="1"/>
  <c r="R83" i="1"/>
  <c r="R85" i="1"/>
  <c r="R87" i="1"/>
  <c r="R107" i="1"/>
  <c r="R106" i="1" s="1"/>
  <c r="R109" i="1"/>
  <c r="R111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48" i="1"/>
  <c r="R146" i="1" s="1"/>
  <c r="R145" i="1" s="1"/>
  <c r="H123" i="1" l="1"/>
  <c r="H81" i="1"/>
  <c r="Z8" i="1"/>
  <c r="Z7" i="1" s="1"/>
  <c r="Z6" i="1" s="1"/>
  <c r="H148" i="1"/>
  <c r="H146" i="1" s="1"/>
  <c r="J146" i="1"/>
  <c r="J145" i="1" s="1"/>
  <c r="H129" i="1"/>
  <c r="H121" i="1"/>
  <c r="H113" i="1"/>
  <c r="H87" i="1"/>
  <c r="H79" i="1"/>
  <c r="H69" i="1"/>
  <c r="H59" i="1"/>
  <c r="H64" i="1"/>
  <c r="H86" i="1"/>
  <c r="H78" i="1"/>
  <c r="H60" i="1"/>
  <c r="H70" i="1"/>
  <c r="H88" i="1"/>
  <c r="H108" i="1"/>
  <c r="H76" i="1"/>
  <c r="H128" i="1"/>
  <c r="H115" i="1"/>
  <c r="H73" i="1"/>
  <c r="H135" i="1"/>
  <c r="H127" i="1"/>
  <c r="H119" i="1"/>
  <c r="H111" i="1"/>
  <c r="H85" i="1"/>
  <c r="H77" i="1"/>
  <c r="H67" i="1"/>
  <c r="H57" i="1"/>
  <c r="H68" i="1"/>
  <c r="H55" i="1"/>
  <c r="H66" i="1"/>
  <c r="H130" i="1"/>
  <c r="H122" i="1"/>
  <c r="H114" i="1"/>
  <c r="H120" i="1"/>
  <c r="H124" i="1"/>
  <c r="R8" i="1"/>
  <c r="R7" i="1" s="1"/>
  <c r="R6" i="1" s="1"/>
  <c r="H62" i="1"/>
  <c r="H131" i="1"/>
  <c r="J106" i="1"/>
  <c r="H106" i="1" s="1"/>
  <c r="H107" i="1"/>
  <c r="H133" i="1"/>
  <c r="H125" i="1"/>
  <c r="H117" i="1"/>
  <c r="H109" i="1"/>
  <c r="H83" i="1"/>
  <c r="H75" i="1"/>
  <c r="H65" i="1"/>
  <c r="H89" i="1"/>
  <c r="H10" i="1"/>
  <c r="J8" i="1"/>
  <c r="H58" i="1"/>
  <c r="G146" i="1" l="1"/>
  <c r="H145" i="1"/>
  <c r="G145" i="1" s="1"/>
  <c r="H8" i="1"/>
  <c r="H7" i="1" s="1"/>
  <c r="H6" i="1" s="1"/>
  <c r="J7" i="1"/>
  <c r="J6" i="1" s="1"/>
</calcChain>
</file>

<file path=xl/sharedStrings.xml><?xml version="1.0" encoding="utf-8"?>
<sst xmlns="http://schemas.openxmlformats.org/spreadsheetml/2006/main" count="333" uniqueCount="190">
  <si>
    <t>PROGRAMA ANUAL DE ADQUISICIONES (PAA)  2022</t>
  </si>
  <si>
    <t>DEPENDENCIA:</t>
  </si>
  <si>
    <t>SECRETARÍA DE ADMINISTRACIÓN Y FINANZAS</t>
  </si>
  <si>
    <t>UNIDAD RESPONSABLE:</t>
  </si>
  <si>
    <t>COORDINACIÓN ADMINISTRATIVA</t>
  </si>
  <si>
    <t>CLAVE DEL OBJETO DEL GASTO (CAP/CONCEP/PDA)</t>
  </si>
  <si>
    <t>CONCEPTO DEL GASTO (DESCRIPCION)</t>
  </si>
  <si>
    <t>COSTO UNITARIO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</si>
  <si>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</si>
  <si>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</si>
  <si>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</si>
  <si>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</si>
  <si>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</si>
  <si>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</si>
  <si>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</si>
  <si>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</si>
  <si>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</si>
  <si>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</si>
  <si>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</si>
  <si>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</si>
  <si>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</si>
  <si>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</si>
  <si>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</si>
  <si>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</si>
  <si>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</si>
  <si>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</si>
  <si>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</si>
  <si>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</si>
  <si>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</si>
  <si>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</si>
  <si>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</si>
  <si>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</si>
  <si>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</si>
  <si>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</si>
  <si>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</si>
  <si>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</si>
  <si>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</si>
  <si>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</si>
  <si>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BLOCK DE NOTAS CON PEGAMENTO CUBO DE 4 COLORES TAMAÑO 3 X 3</t>
  </si>
  <si>
    <t>PQT</t>
  </si>
  <si>
    <t>BOLIGRAFO PUNTO FINO AZUL</t>
  </si>
  <si>
    <t>PZA</t>
  </si>
  <si>
    <t>BOLIGRAFO PUNTO MEDIANO AZUL</t>
  </si>
  <si>
    <t>BOLIGRAFO PUNTO MEDIANO NEGRO</t>
  </si>
  <si>
    <t>BOLlGRAFO PUNTO MEDIANO ROJO</t>
  </si>
  <si>
    <t>BORRADOR CUADRADO 2CMS</t>
  </si>
  <si>
    <t>BORRADOR PARA PINTARRON EN SPRAY</t>
  </si>
  <si>
    <t>BROCHE P/ARCHIVO DE 8 CMS. CAJA C/50</t>
  </si>
  <si>
    <t>CAJA</t>
  </si>
  <si>
    <t>CAJA ARCHIVO MUERTO PLASTICO T/OFICIO</t>
  </si>
  <si>
    <t>CAJA PARA ARCHIVO MUERTO PLASTICO T/CARTA</t>
  </si>
  <si>
    <t>CALCULADORA DE ESCRITORIO 12 DIGITOS</t>
  </si>
  <si>
    <t>CARPETA BROCHE MET. DE 8 CM.  VERDE T/CARTA</t>
  </si>
  <si>
    <t>CARPETA BROCHE MET. DE 8 CM. AMARILLO T/CARTA</t>
  </si>
  <si>
    <t>CARPETA BROCHE MET. DE 8 CM. AZUL CIELO T/CARTA</t>
  </si>
  <si>
    <t>CARPETA BROCHE MET. DE 8 CM. AZUL MARINO T/CARTA</t>
  </si>
  <si>
    <t>CARPETA BROCHE MET. DE 8 CM. ROJO T/CARTA</t>
  </si>
  <si>
    <t>CARPETA RECOPILADORA T/ CARTA TIPO PRINTAFORM</t>
  </si>
  <si>
    <t>CARPETA RECOPILADORA T/OFICIO TIPO PRINTAFORM</t>
  </si>
  <si>
    <t>CERA PARA CONTAR</t>
  </si>
  <si>
    <t>CINTA ADHESIVA 12 MM X 65 MTS</t>
  </si>
  <si>
    <t>CINTA ADHESIVA 18 MM X 65 MTS</t>
  </si>
  <si>
    <t>CINTA ADHESIVA 24 MM X 65 MTS</t>
  </si>
  <si>
    <t>CINTA CANELA DE 48MM X 150MTS</t>
  </si>
  <si>
    <t>CINTA CANELA DE 48MM X 50MTS</t>
  </si>
  <si>
    <t>CINTA MASKIN-TAPE DE 24 MM X 50 MTS</t>
  </si>
  <si>
    <t>CINTA P/MAQ. DE ESCRIBIR  BROTHER GX-6750</t>
  </si>
  <si>
    <t>CINTA P/MAQ. DE ESCRIBIR MANUAL DE ALGODON BICOLOR</t>
  </si>
  <si>
    <t>CINTA PARA CALCULADORA KORES (241)</t>
  </si>
  <si>
    <t>CLIP CUADRADO 1 C/100 PZA</t>
  </si>
  <si>
    <t>CLIP CUADRADO 3 C/100 PZA</t>
  </si>
  <si>
    <t>CLIP MARIPOSA 1 C/12</t>
  </si>
  <si>
    <t>CLIP MARIPOSA 2 C/50</t>
  </si>
  <si>
    <t>CORRECTOR DE CINTA DESLlZABLE</t>
  </si>
  <si>
    <t>CORRECTOR LIQUIDO DE 20 ML, SOLUBLE AL AGUA.</t>
  </si>
  <si>
    <t>DESENGRAOPADORA ESTANDAR</t>
  </si>
  <si>
    <t>CUADERNO PROFECIONAL RAYADO 100 HOJAS CON ESPIRAL</t>
  </si>
  <si>
    <t>CUTTER GRANDE PLASTICO</t>
  </si>
  <si>
    <t>ENGRAPADORA DE TIRA COMPLETA DE GOLPE</t>
  </si>
  <si>
    <t>ENGRAPADORA TIRA COMPLETA  PLASTICO</t>
  </si>
  <si>
    <t>ENGRAPADORA USO PESADO 120 HOJAS</t>
  </si>
  <si>
    <t>FOLDERS CREMA T/CARTA C/100 PZA</t>
  </si>
  <si>
    <t>FOLDERS CREMA T/OFICIO C/100 PZA</t>
  </si>
  <si>
    <t>CLIP CUADRADO 2 C/100 PZA</t>
  </si>
  <si>
    <t>GRAPA ESTANDAR CAJA CON 5000 GRAPAS</t>
  </si>
  <si>
    <t>GRAPA 23/10</t>
  </si>
  <si>
    <t>GRAPA 23/12</t>
  </si>
  <si>
    <t>GRAPA 23/15</t>
  </si>
  <si>
    <t>HOJAS BLANCAS TAMANO CARTA PQT C/500 HOJAS (37 KGRS.)</t>
  </si>
  <si>
    <t>HOJAS BLANCAS TAMANO OFICIO  PQTC/500 HOJAS (50 KGRS.)</t>
  </si>
  <si>
    <t>LAPIZ ADHESIVO DE 40 GRS</t>
  </si>
  <si>
    <t>LAPIZ BICOLOR ROJO/AZUL</t>
  </si>
  <si>
    <t>LAPIZ DE CERA ROJO</t>
  </si>
  <si>
    <t>LAPIZ No. 2 DE MADERA HEXAGONAL CON BORRADOR</t>
  </si>
  <si>
    <t>LIBRETA DE PASTA GRUESA FORMA FRANCESA CON 96 HOJAS  RAYADA</t>
  </si>
  <si>
    <t>LIBRETA DE TAQUIGRAFIA GRANDE CON ARILLO METALlCO O ACRILlCO C/80 HOJAS</t>
  </si>
  <si>
    <t>LIBRO FLORETTE RAYADO FORMA ITALIANA C/96 HOJAS</t>
  </si>
  <si>
    <t>LIGA No. 18, BOLSA 80 GRS</t>
  </si>
  <si>
    <t>BOLSA</t>
  </si>
  <si>
    <t>LIGA No. 64,BOLSA 80 GRS</t>
  </si>
  <si>
    <t>MARCADOR ACEITE NEGRO PUNTA CINCEL</t>
  </si>
  <si>
    <t>MARCADOR ACEITE NEGRO PUNTA FINA</t>
  </si>
  <si>
    <t>MARCATEXTOS  NARANJA PUNTA CINCEL</t>
  </si>
  <si>
    <t>MARCATEXTOS  VERDE PUNTA CINCEL</t>
  </si>
  <si>
    <t>MARCATEXTOS AMARILLO PUNTA CINCEL</t>
  </si>
  <si>
    <t>PAPEL OPALINA DELGADA 120 GRAMOS C/100 HOJAS</t>
  </si>
  <si>
    <t>PAPEL P/CALCULADORA 57MM. X 60 MT</t>
  </si>
  <si>
    <t>PAPEL STOCK 9 1/2 X 11 UN TANTO CON 3,000 FORMAS</t>
  </si>
  <si>
    <t>PAPEL STOCK 9 1/2 X 11  DOS TANTOS CON  1,500 FORMAS</t>
  </si>
  <si>
    <t>PASTA P/ENGARG. TAMANO CARTA PLASTICO COLOR HUMO (PQTE. CON 25 JUEGOS)</t>
  </si>
  <si>
    <t>PASTA P/ENGARG. TAMANO CARTA PLASTICO TRANSPARENTE (PQTE. CON 25 JUEGOS)</t>
  </si>
  <si>
    <t>PEGAMENTO EN BARRA 10 GRS</t>
  </si>
  <si>
    <t>PERFORADORA 2 ORIFICIOS</t>
  </si>
  <si>
    <t>PORTAMINAS 0.5 MM. CON BORRADOR</t>
  </si>
  <si>
    <t>SACAPUNTAS TRADICIONAL DE METAL</t>
  </si>
  <si>
    <t>SOBRE MANILA CARTA</t>
  </si>
  <si>
    <t>SOBRE MANILA OFICIO</t>
  </si>
  <si>
    <t>SOBRE MANILA TAMAÑO RADIOGRAFIA</t>
  </si>
  <si>
    <t>TIJERAS DE METAL MEDIANAS, CON PUNTA DE ACERO INOXIDABLE</t>
  </si>
  <si>
    <t>TINTA PARA FECHADOR AUTOMATICO COLOR AZUL LIQUIDA</t>
  </si>
  <si>
    <t>TINTA PARA FECHADOR AUTOMATICO COLOR NEGRO LIQUIDA</t>
  </si>
  <si>
    <t>SOBRE PARA CD</t>
  </si>
  <si>
    <t>Materiales, útiles y equipos menores de tecnologías de la información y comunicaciones</t>
  </si>
  <si>
    <t>CARTUCHO HP NEGRO 98 PHOTOSMART                     98</t>
  </si>
  <si>
    <t>CD EN BLANCO TORRE C/50 PZAS</t>
  </si>
  <si>
    <t>TORRE</t>
  </si>
  <si>
    <t>DVD EN BLANCO TORRE C/50 PZAS</t>
  </si>
  <si>
    <t xml:space="preserve">TONER HP P/LASERJET NEGRO                              85A  </t>
  </si>
  <si>
    <t xml:space="preserve">TONER SAMSUNG MLT-D203E/NEGRO         </t>
  </si>
  <si>
    <t>TONER SAMSUNG MLT-D111S/NEGRO</t>
  </si>
  <si>
    <t>TONER HP 280A                                                                 80A</t>
  </si>
  <si>
    <t>TONER HP P/LASERJET 1020                                        12A</t>
  </si>
  <si>
    <t>TINTA PARA IMPRESORA MP-C 406 NEGRO</t>
  </si>
  <si>
    <t>CINTA EPSON P/IMPRESORA FX 890</t>
  </si>
  <si>
    <t>MEMORIA USB 16 gb</t>
  </si>
  <si>
    <t>MEMORIA USB 32 gb</t>
  </si>
  <si>
    <t xml:space="preserve">SILIJET LUBRICANTE                       </t>
  </si>
  <si>
    <t>CARTUCHO 662 XL NEGRO</t>
  </si>
  <si>
    <t>CARTUCHO 662 XL TRICOLOR</t>
  </si>
  <si>
    <t>TONER HP 05 A NEGRO</t>
  </si>
  <si>
    <t>Material de limpieza</t>
  </si>
  <si>
    <t xml:space="preserve"> </t>
  </si>
  <si>
    <t>ABSORBE OLORES GEL 150 GRS</t>
  </si>
  <si>
    <t>LIMPIADOR MULTIUSOS VARIOS AROMAS 20 LTS</t>
  </si>
  <si>
    <t>BIDON</t>
  </si>
  <si>
    <t>AROMATIZANTE AMBIENTAL VARIOS AROMAS EN SPRAY 400 ML</t>
  </si>
  <si>
    <t>CESTO PARA BASURA CHICO DE 30 CMS</t>
  </si>
  <si>
    <t>CLORO 20 LTS</t>
  </si>
  <si>
    <t>CLORO 950 ML</t>
  </si>
  <si>
    <t>CUBETA DE PLASTIC # 12</t>
  </si>
  <si>
    <t>LIMPIADOR MULTIUSOS AROMA PINO 20 LTS</t>
  </si>
  <si>
    <t>LIMPIADOR MULTIUSOS AROMA A PINO 828 ML</t>
  </si>
  <si>
    <t>JAVON EN POLVO MULTIUSOS 1 KILO</t>
  </si>
  <si>
    <t>ESCOBA DE ABANICO</t>
  </si>
  <si>
    <t>FIBRA CON ESPONJA AMARILLA</t>
  </si>
  <si>
    <t>FIBRA PARA TRASTES VERDE</t>
  </si>
  <si>
    <t>FRANELA GRIS</t>
  </si>
  <si>
    <t>MTS</t>
  </si>
  <si>
    <t>INSECTICIDA EN AEROSOL 400 ML</t>
  </si>
  <si>
    <t>JABON DE TOCADOR VARIOS AROMAS 150 GRS</t>
  </si>
  <si>
    <t>JABON LIQUIDO PARA MANOS ANTIBACTERIAL 525 ML</t>
  </si>
  <si>
    <t>JABON LIQUIDO PARA TRASTES 910ML</t>
  </si>
  <si>
    <t>LIMPIADOR MULTIUSOS VARIOS AROMAS 950 ML</t>
  </si>
  <si>
    <t>PAÑUELO FACIAL 90 HOJAS</t>
  </si>
  <si>
    <t>PAPEL HIGIENICO JUMBO BOBINA CAJA CON 6/400MTS</t>
  </si>
  <si>
    <t>PAPEL HIGIENICO JUNIOR BOBINA CAJA C/12 DE 200 MTS</t>
  </si>
  <si>
    <t>PAPEL HIGIENICO 4 PIEZAS C/12 PAQUETES DE 400 MTS</t>
  </si>
  <si>
    <t>PAPEL HIGIENICO 12 PAQUETES DE 4 PIEZAS</t>
  </si>
  <si>
    <t>PASTILLA EN CANASTILLA PARA W.C.</t>
  </si>
  <si>
    <t>PASTILLA PARA DEPOSITO 48 GRS</t>
  </si>
  <si>
    <t>SHAMPOO PARA MANOS 20 LTS</t>
  </si>
  <si>
    <t>TOALLA INTERDOBLADA BLANCA 20/100 PZAS</t>
  </si>
  <si>
    <t>TOALLA PARA MANOS ROLLO CAJA CON 6 DE 180 MTS</t>
  </si>
  <si>
    <t>TRAPEADOR DE HILO PABILO 700 GRS</t>
  </si>
  <si>
    <t>PRODUCTOS QUÍMICOS, FARMACÉUTICOS Y DE LABORATORIO</t>
  </si>
  <si>
    <t>FIBRAS SINTÉTICAS, HULES, PLÁSTICOS Y DERIVADOS</t>
  </si>
  <si>
    <t>BOLSA DE CAMISETA GRANDE</t>
  </si>
  <si>
    <t>KG</t>
  </si>
  <si>
    <t>BOLSA DE PLASTICO NEGRA 60 X 90 CMS</t>
  </si>
  <si>
    <t>BOLSA DE PLASTICO NEGRA JUMBO 90 X 120 CMS</t>
  </si>
  <si>
    <t>BOLSA TRANSPARENTE 25 X 35 CMS</t>
  </si>
  <si>
    <t>ROLLO</t>
  </si>
  <si>
    <t>BOLSA TRANSPARENTE 40 X 60 CMS</t>
  </si>
  <si>
    <t>BOLSA TRANSPARENTE 50 X 70 CMS</t>
  </si>
  <si>
    <t>VESTUARIO, BLANCOS, PRENDAS DE PROTECCIÓN Y ARTÍCULOS DEPORTIVOS</t>
  </si>
  <si>
    <t xml:space="preserve">Prendas de seguridad y protección personal </t>
  </si>
  <si>
    <t>GUANTE DE LATEX ESTERIL C/50 PARES</t>
  </si>
  <si>
    <t>CUBRE BOCAS DESECHABLE C/150</t>
  </si>
  <si>
    <t>TITULAR DE LA COORDINACIÓN ADMINISTRATIVA</t>
  </si>
  <si>
    <t xml:space="preserve">X X X X X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</si>
</sst>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_-* #,##0_-;\-* #,##0_-;_-* \-??_-;_-@_-"/>
    <numFmt numFmtId="166" formatCode="_-* #,##0.00_-;\-* #,##0.00_-;_-* \-??_-;_-@_-"/>
    <numFmt numFmtId="167" formatCode="0;[Red]0"/>
    <numFmt numFmtId="168" formatCode="#,##0.00\ ;#,##0.00\ ;\-#\ ;@\ "/>
    <numFmt numFmtId="169" formatCode="_-* #,##0.0_-;\-* #,##0.0_-;_-* \-??_-;_-@_-"/>
    <numFmt numFmtId="170" formatCode="#,##0\ ;\-#,##0\ ;&quot; -&quot;00\ ;@\ "/>
    <numFmt numFmtId="171" formatCode="_-\$* #,##0.00_-;&quot;-$&quot;* #,##0.00_-;_-\$* \-??_-;_-@_-"/>
  </numFmts>
  <fonts count="17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sz val="8"/>
      <color rgb="FF000000"/>
      <name val="Calibri"/>
      <family val="2"/>
      <charset val="1"/>
    </font>
    <font>
      <sz val="8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0"/>
      <name val="Times New Roman"/>
      <family val="1"/>
      <charset val="1"/>
    </font>
    <font>
      <u/>
      <sz val="8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D9D9D9"/>
        <bgColor rgb="FFE6B9B8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FFCC99"/>
      </patternFill>
    </fill>
    <fill>
      <patternFill patternType="solid">
        <fgColor rgb="FFFFFFFF"/>
        <bgColor rgb="FFFFFFCC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6" fontId="16" fillId="0" borderId="0" applyBorder="0" applyProtection="0"/>
    <xf numFmtId="171" fontId="16" fillId="0" borderId="0" applyBorder="0" applyProtection="0"/>
    <xf numFmtId="0" fontId="8" fillId="2" borderId="0" applyBorder="0" applyProtection="0"/>
  </cellStyleXfs>
  <cellXfs count="1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64" fontId="5" fillId="4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vertical="top" wrapText="1"/>
    </xf>
    <xf numFmtId="2" fontId="0" fillId="0" borderId="0" xfId="0" applyNumberFormat="1"/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6" borderId="10" xfId="0" applyNumberFormat="1" applyFont="1" applyFill="1" applyBorder="1" applyAlignment="1">
      <alignment vertical="top" wrapText="1"/>
    </xf>
    <xf numFmtId="0" fontId="6" fillId="6" borderId="8" xfId="0" applyFont="1" applyFill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164" fontId="5" fillId="6" borderId="8" xfId="0" applyNumberFormat="1" applyFont="1" applyFill="1" applyBorder="1" applyAlignment="1">
      <alignment horizontal="right"/>
    </xf>
    <xf numFmtId="3" fontId="6" fillId="6" borderId="8" xfId="0" applyNumberFormat="1" applyFont="1" applyFill="1" applyBorder="1" applyAlignment="1"/>
    <xf numFmtId="0" fontId="7" fillId="0" borderId="8" xfId="3" applyFont="1" applyFill="1" applyBorder="1" applyAlignment="1" applyProtection="1">
      <alignment horizontal="center" wrapText="1"/>
    </xf>
    <xf numFmtId="4" fontId="9" fillId="0" borderId="10" xfId="0" applyNumberFormat="1" applyFont="1" applyBorder="1" applyAlignment="1">
      <alignment horizontal="right" wrapText="1"/>
    </xf>
    <xf numFmtId="0" fontId="0" fillId="0" borderId="8" xfId="0" applyBorder="1"/>
    <xf numFmtId="3" fontId="9" fillId="6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3" fontId="9" fillId="6" borderId="10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164" fontId="5" fillId="0" borderId="8" xfId="0" applyNumberFormat="1" applyFont="1" applyBorder="1" applyAlignment="1">
      <alignment horizontal="right"/>
    </xf>
    <xf numFmtId="0" fontId="10" fillId="0" borderId="8" xfId="3" applyFont="1" applyFill="1" applyBorder="1" applyAlignment="1" applyProtection="1">
      <alignment horizontal="center" wrapText="1"/>
    </xf>
    <xf numFmtId="0" fontId="5" fillId="0" borderId="11" xfId="0" applyFont="1" applyBorder="1" applyAlignment="1">
      <alignment horizontal="right"/>
    </xf>
    <xf numFmtId="3" fontId="0" fillId="0" borderId="8" xfId="0" applyNumberFormat="1" applyBorder="1"/>
    <xf numFmtId="0" fontId="10" fillId="6" borderId="8" xfId="3" applyFont="1" applyFill="1" applyBorder="1" applyAlignment="1" applyProtection="1">
      <alignment horizontal="center" wrapText="1"/>
    </xf>
    <xf numFmtId="3" fontId="0" fillId="6" borderId="8" xfId="0" applyNumberFormat="1" applyFill="1" applyBorder="1"/>
    <xf numFmtId="0" fontId="6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right"/>
    </xf>
    <xf numFmtId="0" fontId="0" fillId="0" borderId="10" xfId="0" applyBorder="1"/>
    <xf numFmtId="0" fontId="10" fillId="0" borderId="12" xfId="3" applyFont="1" applyFill="1" applyBorder="1" applyAlignment="1" applyProtection="1">
      <alignment horizontal="center" wrapText="1"/>
    </xf>
    <xf numFmtId="4" fontId="9" fillId="0" borderId="8" xfId="0" applyNumberFormat="1" applyFont="1" applyBorder="1" applyAlignment="1">
      <alignment horizontal="right" wrapText="1"/>
    </xf>
    <xf numFmtId="3" fontId="9" fillId="6" borderId="8" xfId="0" applyNumberFormat="1" applyFont="1" applyFill="1" applyBorder="1" applyAlignment="1">
      <alignment vertical="top" wrapText="1"/>
    </xf>
    <xf numFmtId="4" fontId="2" fillId="6" borderId="8" xfId="0" applyNumberFormat="1" applyFont="1" applyFill="1" applyBorder="1" applyAlignment="1">
      <alignment vertical="top" wrapText="1"/>
    </xf>
    <xf numFmtId="3" fontId="9" fillId="6" borderId="8" xfId="0" applyNumberFormat="1" applyFont="1" applyFill="1" applyBorder="1" applyAlignment="1">
      <alignment wrapText="1"/>
    </xf>
    <xf numFmtId="165" fontId="6" fillId="6" borderId="13" xfId="0" applyNumberFormat="1" applyFont="1" applyFill="1" applyBorder="1" applyAlignment="1">
      <alignment wrapText="1"/>
    </xf>
    <xf numFmtId="0" fontId="0" fillId="0" borderId="14" xfId="0" applyBorder="1"/>
    <xf numFmtId="4" fontId="9" fillId="0" borderId="9" xfId="0" applyNumberFormat="1" applyFont="1" applyBorder="1" applyAlignment="1">
      <alignment horizontal="right" wrapText="1"/>
    </xf>
    <xf numFmtId="3" fontId="9" fillId="6" borderId="9" xfId="0" applyNumberFormat="1" applyFont="1" applyFill="1" applyBorder="1" applyAlignment="1">
      <alignment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6" borderId="9" xfId="0" applyNumberFormat="1" applyFont="1" applyFill="1" applyBorder="1" applyAlignment="1">
      <alignment vertical="top" wrapText="1"/>
    </xf>
    <xf numFmtId="3" fontId="9" fillId="6" borderId="9" xfId="0" applyNumberFormat="1" applyFont="1" applyFill="1" applyBorder="1" applyAlignment="1">
      <alignment wrapText="1"/>
    </xf>
    <xf numFmtId="165" fontId="9" fillId="6" borderId="9" xfId="1" applyNumberFormat="1" applyFont="1" applyFill="1" applyBorder="1" applyAlignment="1" applyProtection="1">
      <alignment wrapText="1"/>
    </xf>
    <xf numFmtId="0" fontId="9" fillId="0" borderId="8" xfId="0" applyFont="1" applyBorder="1" applyAlignment="1">
      <alignment horizontal="right" vertical="top" wrapText="1"/>
    </xf>
    <xf numFmtId="0" fontId="0" fillId="0" borderId="13" xfId="0" applyBorder="1"/>
    <xf numFmtId="4" fontId="9" fillId="0" borderId="10" xfId="0" applyNumberFormat="1" applyFont="1" applyBorder="1" applyAlignment="1">
      <alignment horizontal="right" vertical="top" wrapText="1"/>
    </xf>
    <xf numFmtId="167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wrapText="1"/>
    </xf>
    <xf numFmtId="165" fontId="9" fillId="0" borderId="10" xfId="1" applyNumberFormat="1" applyFont="1" applyBorder="1" applyAlignment="1" applyProtection="1">
      <alignment wrapText="1"/>
    </xf>
    <xf numFmtId="167" fontId="9" fillId="0" borderId="15" xfId="0" applyNumberFormat="1" applyFont="1" applyBorder="1" applyAlignment="1">
      <alignment vertical="top" wrapText="1"/>
    </xf>
    <xf numFmtId="0" fontId="6" fillId="6" borderId="10" xfId="0" applyFont="1" applyFill="1" applyBorder="1" applyAlignment="1">
      <alignment wrapText="1"/>
    </xf>
    <xf numFmtId="165" fontId="0" fillId="0" borderId="13" xfId="1" applyNumberFormat="1" applyFont="1" applyBorder="1" applyAlignment="1" applyProtection="1"/>
    <xf numFmtId="4" fontId="9" fillId="0" borderId="10" xfId="0" applyNumberFormat="1" applyFont="1" applyBorder="1" applyAlignment="1">
      <alignment wrapText="1"/>
    </xf>
    <xf numFmtId="4" fontId="11" fillId="0" borderId="16" xfId="0" applyNumberFormat="1" applyFont="1" applyBorder="1" applyAlignment="1">
      <alignment vertical="top" wrapText="1"/>
    </xf>
    <xf numFmtId="167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wrapText="1"/>
    </xf>
    <xf numFmtId="165" fontId="9" fillId="0" borderId="10" xfId="1" applyNumberFormat="1" applyFont="1" applyBorder="1" applyAlignment="1" applyProtection="1">
      <alignment horizontal="right" wrapText="1"/>
    </xf>
    <xf numFmtId="4" fontId="11" fillId="0" borderId="0" xfId="0" applyNumberFormat="1" applyFont="1" applyBorder="1" applyAlignment="1">
      <alignment vertical="top" wrapText="1"/>
    </xf>
    <xf numFmtId="167" fontId="9" fillId="0" borderId="8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vertical="top" wrapText="1"/>
    </xf>
    <xf numFmtId="3" fontId="9" fillId="0" borderId="8" xfId="0" applyNumberFormat="1" applyFont="1" applyBorder="1" applyAlignment="1">
      <alignment horizontal="right" wrapText="1"/>
    </xf>
    <xf numFmtId="165" fontId="9" fillId="0" borderId="8" xfId="1" applyNumberFormat="1" applyFont="1" applyBorder="1" applyAlignment="1" applyProtection="1">
      <alignment horizontal="right" wrapText="1"/>
    </xf>
    <xf numFmtId="166" fontId="9" fillId="0" borderId="8" xfId="1" applyFont="1" applyBorder="1" applyAlignment="1" applyProtection="1">
      <alignment horizontal="right" wrapText="1"/>
    </xf>
    <xf numFmtId="0" fontId="2" fillId="0" borderId="8" xfId="0" applyFont="1" applyBorder="1" applyAlignment="1">
      <alignment horizontal="center" vertical="top"/>
    </xf>
    <xf numFmtId="4" fontId="4" fillId="0" borderId="8" xfId="0" applyNumberFormat="1" applyFont="1" applyBorder="1"/>
    <xf numFmtId="167" fontId="2" fillId="0" borderId="8" xfId="0" applyNumberFormat="1" applyFont="1" applyBorder="1" applyAlignment="1">
      <alignment vertical="top" wrapText="1"/>
    </xf>
    <xf numFmtId="3" fontId="2" fillId="6" borderId="8" xfId="0" applyNumberFormat="1" applyFont="1" applyFill="1" applyBorder="1" applyAlignment="1">
      <alignment wrapText="1"/>
    </xf>
    <xf numFmtId="0" fontId="6" fillId="0" borderId="8" xfId="0" applyFont="1" applyBorder="1" applyAlignment="1" applyProtection="1">
      <alignment wrapText="1"/>
    </xf>
    <xf numFmtId="166" fontId="6" fillId="0" borderId="8" xfId="1" applyFont="1" applyBorder="1" applyAlignment="1" applyProtection="1">
      <alignment horizontal="right"/>
    </xf>
    <xf numFmtId="168" fontId="12" fillId="0" borderId="12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4" fontId="0" fillId="0" borderId="8" xfId="0" applyNumberFormat="1" applyFont="1" applyBorder="1"/>
    <xf numFmtId="4" fontId="9" fillId="6" borderId="8" xfId="0" applyNumberFormat="1" applyFont="1" applyFill="1" applyBorder="1" applyAlignment="1">
      <alignment wrapText="1"/>
    </xf>
    <xf numFmtId="0" fontId="6" fillId="0" borderId="8" xfId="0" applyFont="1" applyBorder="1" applyAlignment="1" applyProtection="1">
      <alignment horizontal="left" wrapText="1"/>
    </xf>
    <xf numFmtId="168" fontId="12" fillId="0" borderId="17" xfId="0" applyNumberFormat="1" applyFont="1" applyBorder="1" applyAlignment="1">
      <alignment horizontal="center"/>
    </xf>
    <xf numFmtId="0" fontId="6" fillId="6" borderId="8" xfId="0" applyFont="1" applyFill="1" applyBorder="1" applyAlignment="1" applyProtection="1">
      <alignment horizontal="left" wrapText="1"/>
    </xf>
    <xf numFmtId="168" fontId="12" fillId="0" borderId="8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right" wrapText="1"/>
    </xf>
    <xf numFmtId="168" fontId="12" fillId="0" borderId="18" xfId="0" applyNumberFormat="1" applyFont="1" applyBorder="1" applyAlignment="1">
      <alignment horizontal="center"/>
    </xf>
    <xf numFmtId="166" fontId="6" fillId="0" borderId="12" xfId="1" applyFont="1" applyBorder="1" applyAlignment="1" applyProtection="1">
      <alignment horizontal="right"/>
    </xf>
    <xf numFmtId="168" fontId="12" fillId="0" borderId="19" xfId="0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/>
    </xf>
    <xf numFmtId="4" fontId="0" fillId="0" borderId="8" xfId="0" applyNumberFormat="1" applyFont="1" applyBorder="1" applyAlignment="1"/>
    <xf numFmtId="167" fontId="9" fillId="0" borderId="8" xfId="0" applyNumberFormat="1" applyFont="1" applyBorder="1" applyAlignment="1">
      <alignment vertical="top" wrapText="1"/>
    </xf>
    <xf numFmtId="4" fontId="9" fillId="6" borderId="8" xfId="0" applyNumberFormat="1" applyFont="1" applyFill="1" applyBorder="1" applyAlignment="1">
      <alignment vertical="top" wrapText="1"/>
    </xf>
    <xf numFmtId="167" fontId="9" fillId="0" borderId="8" xfId="0" applyNumberFormat="1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168" fontId="12" fillId="6" borderId="12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6" borderId="8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Border="1" applyAlignment="1">
      <alignment vertical="top" wrapText="1"/>
    </xf>
    <xf numFmtId="4" fontId="2" fillId="6" borderId="10" xfId="0" applyNumberFormat="1" applyFont="1" applyFill="1" applyBorder="1" applyAlignment="1">
      <alignment wrapText="1"/>
    </xf>
    <xf numFmtId="4" fontId="5" fillId="0" borderId="8" xfId="0" applyNumberFormat="1" applyFont="1" applyBorder="1" applyAlignment="1">
      <alignment horizontal="right"/>
    </xf>
    <xf numFmtId="165" fontId="9" fillId="6" borderId="10" xfId="1" applyNumberFormat="1" applyFont="1" applyFill="1" applyBorder="1" applyAlignment="1" applyProtection="1">
      <alignment wrapText="1"/>
    </xf>
    <xf numFmtId="4" fontId="5" fillId="6" borderId="8" xfId="0" applyNumberFormat="1" applyFont="1" applyFill="1" applyBorder="1" applyAlignment="1">
      <alignment horizontal="right"/>
    </xf>
    <xf numFmtId="0" fontId="6" fillId="6" borderId="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right"/>
    </xf>
    <xf numFmtId="169" fontId="9" fillId="6" borderId="10" xfId="1" applyNumberFormat="1" applyFont="1" applyFill="1" applyBorder="1" applyAlignment="1" applyProtection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vertical="center" wrapText="1"/>
    </xf>
    <xf numFmtId="170" fontId="0" fillId="0" borderId="8" xfId="1" applyNumberFormat="1" applyFont="1" applyBorder="1" applyAlignment="1" applyProtection="1"/>
    <xf numFmtId="167" fontId="2" fillId="0" borderId="8" xfId="0" applyNumberFormat="1" applyFont="1" applyBorder="1" applyAlignment="1">
      <alignment horizontal="right" vertical="top" wrapText="1"/>
    </xf>
    <xf numFmtId="167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vertical="top" wrapText="1"/>
    </xf>
    <xf numFmtId="167" fontId="9" fillId="0" borderId="8" xfId="0" applyNumberFormat="1" applyFont="1" applyBorder="1" applyAlignment="1">
      <alignment horizontal="right" wrapText="1"/>
    </xf>
    <xf numFmtId="167" fontId="9" fillId="0" borderId="9" xfId="0" applyNumberFormat="1" applyFont="1" applyBorder="1" applyAlignment="1">
      <alignment horizontal="right" wrapText="1"/>
    </xf>
    <xf numFmtId="0" fontId="7" fillId="0" borderId="7" xfId="3" applyFont="1" applyFill="1" applyBorder="1" applyAlignment="1" applyProtection="1">
      <alignment horizontal="center" wrapText="1"/>
    </xf>
    <xf numFmtId="0" fontId="0" fillId="0" borderId="7" xfId="0" applyBorder="1"/>
    <xf numFmtId="4" fontId="9" fillId="0" borderId="7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vertical="top" wrapText="1"/>
    </xf>
    <xf numFmtId="166" fontId="9" fillId="0" borderId="7" xfId="1" applyFont="1" applyBorder="1" applyAlignment="1" applyProtection="1">
      <alignment horizontal="right" wrapText="1"/>
    </xf>
    <xf numFmtId="0" fontId="7" fillId="0" borderId="10" xfId="3" applyFont="1" applyFill="1" applyBorder="1" applyAlignment="1" applyProtection="1">
      <alignment horizontal="center" wrapText="1"/>
    </xf>
    <xf numFmtId="4" fontId="5" fillId="0" borderId="12" xfId="0" applyNumberFormat="1" applyFont="1" applyBorder="1" applyAlignment="1">
      <alignment horizontal="right"/>
    </xf>
    <xf numFmtId="0" fontId="0" fillId="0" borderId="15" xfId="0" applyBorder="1"/>
    <xf numFmtId="4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 vertical="top" wrapText="1"/>
    </xf>
    <xf numFmtId="165" fontId="9" fillId="6" borderId="10" xfId="1" applyNumberFormat="1" applyFont="1" applyFill="1" applyBorder="1" applyAlignment="1" applyProtection="1">
      <alignment horizontal="right" wrapText="1"/>
    </xf>
    <xf numFmtId="0" fontId="9" fillId="0" borderId="8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top" wrapText="1"/>
    </xf>
    <xf numFmtId="167" fontId="9" fillId="0" borderId="10" xfId="0" applyNumberFormat="1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71" fontId="14" fillId="0" borderId="0" xfId="2" applyFont="1" applyBorder="1" applyAlignment="1" applyProtection="1">
      <alignment horizontal="right" vertical="top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</cellXfs>
  <cellStyles count="4">
    <cellStyle name="Millares" xfId="1" builtinId="3"/>
    <cellStyle name="Moneda" xfId="2" builtinId="4"/>
    <cellStyle name="Normal" xfId="0" builtinId="0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9"/>
  <sheetViews>
    <sheetView tabSelected="1" topLeftCell="B1" zoomScale="80" zoomScaleNormal="80" workbookViewId="0">
      <selection activeCell="C11" sqref="C11"/>
    </sheetView>
  </sheetViews>
  <sheetFormatPr baseColWidth="10" defaultColWidth="9.140625" defaultRowHeight="12.75" x14ac:dyDescent="0.2"/>
  <cols>
    <col min="1" max="1" width="11.85546875" customWidth="1"/>
    <col min="2" max="2" width="10.42578125" customWidth="1"/>
    <col min="3" max="3" width="37.140625" style="7" customWidth="1"/>
    <col min="4" max="4" width="15.7109375" style="7" hidden="1" customWidth="1"/>
    <col min="5" max="5" width="27.140625" style="7" hidden="1" customWidth="1"/>
    <col min="6" max="6" width="9.5703125" style="8" customWidth="1"/>
    <col min="7" max="7" width="11.5703125" style="9"/>
    <col min="8" max="8" width="14.42578125" customWidth="1"/>
    <col min="9" max="9" width="8.7109375" customWidth="1"/>
    <col min="10" max="10" width="14.140625" customWidth="1"/>
    <col min="11" max="11" width="8.5703125" customWidth="1"/>
    <col min="12" max="12" width="12.7109375" customWidth="1"/>
    <col min="13" max="13" width="8.7109375" customWidth="1"/>
    <col min="14" max="14" width="12.7109375" customWidth="1"/>
    <col min="15" max="15" width="9.140625" customWidth="1"/>
    <col min="16" max="16" width="12.7109375" customWidth="1"/>
    <col min="17" max="17" width="8.5703125" customWidth="1"/>
    <col min="18" max="18" width="13.28515625" customWidth="1"/>
    <col min="19" max="19" width="9" customWidth="1"/>
    <col min="20" max="20" width="12.7109375" customWidth="1"/>
    <col min="21" max="21" width="8.5703125" customWidth="1"/>
    <col min="22" max="22" width="14.42578125" customWidth="1"/>
    <col min="23" max="23" width="9.28515625" customWidth="1"/>
    <col min="24" max="24" width="12.85546875" customWidth="1"/>
    <col min="25" max="25" width="8.85546875" customWidth="1"/>
    <col min="26" max="26" width="14.5703125" customWidth="1"/>
    <col min="27" max="27" width="9.140625" customWidth="1"/>
    <col min="28" max="28" width="12" customWidth="1"/>
    <col min="29" max="29" width="8.5703125" customWidth="1"/>
    <col min="30" max="30" width="13.85546875" customWidth="1"/>
    <col min="31" max="31" width="9.140625" customWidth="1"/>
    <col min="32" max="32" width="12" customWidth="1"/>
    <col min="33" max="1025" width="10.7109375" customWidth="1"/>
  </cols>
  <sheetData>
    <row r="1" spans="2:33" ht="25.5" customHeight="1" x14ac:dyDescent="0.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33" ht="16.5" customHeight="1" x14ac:dyDescent="0.2">
      <c r="B2" s="5" t="s">
        <v>1</v>
      </c>
      <c r="C2" s="5"/>
      <c r="D2" s="10"/>
      <c r="E2" s="10"/>
      <c r="F2" s="5" t="s">
        <v>2</v>
      </c>
      <c r="G2" s="5"/>
      <c r="H2" s="5"/>
      <c r="I2" s="5"/>
      <c r="J2" s="5"/>
      <c r="K2" s="11"/>
      <c r="L2" s="12"/>
      <c r="M2" s="12"/>
      <c r="N2" s="12"/>
      <c r="O2" s="12"/>
      <c r="P2" s="13"/>
      <c r="AD2" s="14"/>
    </row>
    <row r="3" spans="2:33" ht="16.5" customHeight="1" x14ac:dyDescent="0.2">
      <c r="B3" s="5" t="s">
        <v>3</v>
      </c>
      <c r="C3" s="5"/>
      <c r="D3" s="10"/>
      <c r="E3" s="10"/>
      <c r="F3" s="4" t="s">
        <v>4</v>
      </c>
      <c r="G3" s="4"/>
      <c r="H3" s="4"/>
      <c r="I3" s="4"/>
      <c r="J3" s="4"/>
      <c r="K3" s="4"/>
      <c r="L3" s="12"/>
      <c r="M3" s="12"/>
      <c r="N3" s="12"/>
      <c r="O3" s="12"/>
      <c r="P3" s="13"/>
      <c r="Q3" s="15"/>
      <c r="R3" s="15"/>
      <c r="S3" s="16"/>
      <c r="T3" s="16"/>
    </row>
    <row r="4" spans="2:33" ht="17.25" customHeight="1" x14ac:dyDescent="0.2"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3"/>
    </row>
    <row r="5" spans="2:33" s="17" customFormat="1" ht="57" customHeight="1" x14ac:dyDescent="0.2">
      <c r="B5" s="18" t="s">
        <v>5</v>
      </c>
      <c r="C5" s="19" t="s">
        <v>6</v>
      </c>
      <c r="D5" s="20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2" t="s">
        <v>12</v>
      </c>
      <c r="K5" s="21" t="s">
        <v>13</v>
      </c>
      <c r="L5" s="22" t="s">
        <v>14</v>
      </c>
      <c r="M5" s="21" t="s">
        <v>15</v>
      </c>
      <c r="N5" s="22" t="s">
        <v>16</v>
      </c>
      <c r="O5" s="21" t="s">
        <v>17</v>
      </c>
      <c r="P5" s="22" t="s">
        <v>18</v>
      </c>
      <c r="Q5" s="21" t="s">
        <v>19</v>
      </c>
      <c r="R5" s="22" t="s">
        <v>20</v>
      </c>
      <c r="S5" s="21" t="s">
        <v>21</v>
      </c>
      <c r="T5" s="22" t="s">
        <v>22</v>
      </c>
      <c r="U5" s="21" t="s">
        <v>23</v>
      </c>
      <c r="V5" s="22" t="s">
        <v>24</v>
      </c>
      <c r="W5" s="21" t="s">
        <v>25</v>
      </c>
      <c r="X5" s="22" t="s">
        <v>26</v>
      </c>
      <c r="Y5" s="21" t="s">
        <v>27</v>
      </c>
      <c r="Z5" s="22" t="s">
        <v>28</v>
      </c>
      <c r="AA5" s="21" t="s">
        <v>29</v>
      </c>
      <c r="AB5" s="22" t="s">
        <v>30</v>
      </c>
      <c r="AC5" s="21" t="s">
        <v>31</v>
      </c>
      <c r="AD5" s="23" t="s">
        <v>32</v>
      </c>
      <c r="AE5" s="21" t="s">
        <v>33</v>
      </c>
      <c r="AF5" s="24" t="s">
        <v>34</v>
      </c>
    </row>
    <row r="6" spans="2:33" ht="23.25" customHeight="1" x14ac:dyDescent="0.2">
      <c r="B6" s="25">
        <v>2000</v>
      </c>
      <c r="C6" s="25" t="s">
        <v>35</v>
      </c>
      <c r="D6" s="26"/>
      <c r="E6" s="27"/>
      <c r="F6" s="28"/>
      <c r="G6" s="29"/>
      <c r="H6" s="30">
        <f>H7+H137+H145</f>
        <v>2653899.1329792002</v>
      </c>
      <c r="I6" s="30"/>
      <c r="J6" s="30">
        <f>J7+J137+J145</f>
        <v>901411.59244559996</v>
      </c>
      <c r="K6" s="30"/>
      <c r="L6" s="30"/>
      <c r="M6" s="30"/>
      <c r="N6" s="30"/>
      <c r="O6" s="30"/>
      <c r="P6" s="30"/>
      <c r="Q6" s="30"/>
      <c r="R6" s="30">
        <f>R7+R137+R145</f>
        <v>742660.87000799994</v>
      </c>
      <c r="S6" s="30"/>
      <c r="T6" s="30"/>
      <c r="U6" s="30"/>
      <c r="V6" s="30"/>
      <c r="W6" s="30"/>
      <c r="X6" s="30"/>
      <c r="Y6" s="30"/>
      <c r="Z6" s="30">
        <f>Z7+Z137+Z145</f>
        <v>1009826.6705256001</v>
      </c>
      <c r="AA6" s="30"/>
      <c r="AB6" s="30"/>
      <c r="AC6" s="30"/>
      <c r="AD6" s="30"/>
      <c r="AE6" s="30"/>
      <c r="AF6" s="30"/>
      <c r="AG6" s="31"/>
    </row>
    <row r="7" spans="2:33" ht="37.5" customHeight="1" x14ac:dyDescent="0.2">
      <c r="B7" s="32">
        <v>2100</v>
      </c>
      <c r="C7" s="33" t="s">
        <v>36</v>
      </c>
      <c r="D7" s="26"/>
      <c r="E7" s="27"/>
      <c r="F7" s="34"/>
      <c r="G7" s="35"/>
      <c r="H7" s="36">
        <f>H8+H89+H106</f>
        <v>2515641.2472536</v>
      </c>
      <c r="I7" s="36"/>
      <c r="J7" s="36">
        <f>J8+J89+J106</f>
        <v>848265.64588279987</v>
      </c>
      <c r="K7" s="36"/>
      <c r="L7" s="36"/>
      <c r="M7" s="36"/>
      <c r="N7" s="36"/>
      <c r="O7" s="36"/>
      <c r="P7" s="36"/>
      <c r="Q7" s="36"/>
      <c r="R7" s="36">
        <f>R8+R89+R106</f>
        <v>710295.82452039991</v>
      </c>
      <c r="S7" s="36"/>
      <c r="T7" s="36"/>
      <c r="U7" s="36"/>
      <c r="V7" s="36"/>
      <c r="W7" s="36"/>
      <c r="X7" s="36"/>
      <c r="Y7" s="36"/>
      <c r="Z7" s="36">
        <f>Z8+Z89+Z106</f>
        <v>957079.77685040003</v>
      </c>
      <c r="AA7" s="36"/>
      <c r="AB7" s="36"/>
      <c r="AC7" s="36"/>
      <c r="AD7" s="36"/>
      <c r="AE7" s="36"/>
      <c r="AF7" s="36"/>
      <c r="AG7" s="31"/>
    </row>
    <row r="8" spans="2:33" ht="30" customHeight="1" x14ac:dyDescent="0.2">
      <c r="B8" s="37">
        <v>211</v>
      </c>
      <c r="C8" s="33" t="s">
        <v>37</v>
      </c>
      <c r="D8" s="26"/>
      <c r="E8" s="27"/>
      <c r="F8" s="37"/>
      <c r="G8" s="32"/>
      <c r="H8" s="38">
        <f>J8+R8+Z8</f>
        <v>1656459.0156</v>
      </c>
      <c r="I8" s="36"/>
      <c r="J8" s="38">
        <f>SUM(J9:J88)</f>
        <v>540296.29720000003</v>
      </c>
      <c r="K8" s="39"/>
      <c r="L8" s="38"/>
      <c r="M8" s="39"/>
      <c r="N8" s="38"/>
      <c r="O8" s="39"/>
      <c r="P8" s="38"/>
      <c r="Q8" s="39"/>
      <c r="R8" s="38">
        <f>SUM(R9:R88)</f>
        <v>489770.9659999999</v>
      </c>
      <c r="S8" s="39"/>
      <c r="T8" s="38"/>
      <c r="U8" s="39"/>
      <c r="V8" s="38"/>
      <c r="W8" s="39"/>
      <c r="X8" s="38"/>
      <c r="Y8" s="39"/>
      <c r="Z8" s="38">
        <f>SUM(Z9:Z88)</f>
        <v>626391.7524</v>
      </c>
      <c r="AA8" s="39"/>
      <c r="AB8" s="38"/>
      <c r="AC8" s="39"/>
      <c r="AD8" s="38"/>
      <c r="AE8" s="39"/>
      <c r="AF8" s="38"/>
      <c r="AG8" s="31"/>
    </row>
    <row r="9" spans="2:33" ht="23.25" customHeight="1" x14ac:dyDescent="0.2">
      <c r="B9" s="37"/>
      <c r="C9" s="40" t="s">
        <v>38</v>
      </c>
      <c r="D9" s="41">
        <f t="shared" ref="D9:D40" si="0">$E9*1.16</f>
        <v>41.9572</v>
      </c>
      <c r="E9" s="42">
        <v>36.17</v>
      </c>
      <c r="F9" s="43">
        <f t="shared" ref="F9:F40" si="1">$I9+$Q9+$Y9</f>
        <v>150</v>
      </c>
      <c r="G9" s="44" t="s">
        <v>39</v>
      </c>
      <c r="H9" s="45">
        <f t="shared" ref="H9:H40" si="2">$J9+$R9+$Z9</f>
        <v>6293.58</v>
      </c>
      <c r="I9" s="46">
        <v>60</v>
      </c>
      <c r="J9" s="45">
        <f t="shared" ref="J9:J40" si="3">$I9*$D9</f>
        <v>2517.4319999999998</v>
      </c>
      <c r="K9" s="47"/>
      <c r="L9" s="48"/>
      <c r="M9" s="39"/>
      <c r="N9" s="48"/>
      <c r="O9" s="39"/>
      <c r="P9" s="48"/>
      <c r="Q9" s="49">
        <v>30</v>
      </c>
      <c r="R9" s="45">
        <f>$Q9*$D9</f>
        <v>1258.7159999999999</v>
      </c>
      <c r="S9" s="39"/>
      <c r="T9" s="48"/>
      <c r="U9" s="39"/>
      <c r="V9" s="48"/>
      <c r="W9" s="39"/>
      <c r="X9" s="48"/>
      <c r="Y9" s="46">
        <v>60</v>
      </c>
      <c r="Z9" s="45">
        <f t="shared" ref="Z9:Z40" si="4">$Y9*$D9</f>
        <v>2517.4319999999998</v>
      </c>
      <c r="AA9" s="39"/>
      <c r="AB9" s="48"/>
      <c r="AC9" s="39"/>
      <c r="AD9" s="48"/>
      <c r="AE9" s="39"/>
      <c r="AF9" s="48"/>
      <c r="AG9" s="31"/>
    </row>
    <row r="10" spans="2:33" ht="23.25" customHeight="1" x14ac:dyDescent="0.2">
      <c r="B10" s="37"/>
      <c r="C10" s="50" t="s">
        <v>40</v>
      </c>
      <c r="D10" s="41">
        <f t="shared" si="0"/>
        <v>4.5935999999999995</v>
      </c>
      <c r="E10" s="42">
        <v>3.96</v>
      </c>
      <c r="F10" s="43">
        <f t="shared" si="1"/>
        <v>1080</v>
      </c>
      <c r="G10" s="44" t="s">
        <v>41</v>
      </c>
      <c r="H10" s="45">
        <f t="shared" si="2"/>
        <v>7166.0159999999996</v>
      </c>
      <c r="I10" s="46">
        <v>600</v>
      </c>
      <c r="J10" s="45">
        <f t="shared" si="3"/>
        <v>2756.16</v>
      </c>
      <c r="K10" s="47"/>
      <c r="L10" s="48"/>
      <c r="M10" s="39"/>
      <c r="N10" s="48"/>
      <c r="O10" s="39"/>
      <c r="P10" s="48"/>
      <c r="Q10" s="49">
        <v>120</v>
      </c>
      <c r="R10" s="45">
        <f t="shared" ref="R10:R48" si="5">$I10*$D10</f>
        <v>2756.16</v>
      </c>
      <c r="S10" s="39"/>
      <c r="T10" s="48"/>
      <c r="U10" s="39"/>
      <c r="V10" s="48"/>
      <c r="W10" s="39"/>
      <c r="X10" s="48"/>
      <c r="Y10" s="46">
        <v>360</v>
      </c>
      <c r="Z10" s="45">
        <f t="shared" si="4"/>
        <v>1653.6959999999999</v>
      </c>
      <c r="AA10" s="39"/>
      <c r="AB10" s="48"/>
      <c r="AC10" s="39"/>
      <c r="AD10" s="48"/>
      <c r="AE10" s="39"/>
      <c r="AF10" s="48"/>
      <c r="AG10" s="31"/>
    </row>
    <row r="11" spans="2:33" ht="23.25" customHeight="1" x14ac:dyDescent="0.2">
      <c r="B11" s="37"/>
      <c r="C11" s="40" t="s">
        <v>42</v>
      </c>
      <c r="D11" s="41">
        <f t="shared" si="0"/>
        <v>4.0831999999999997</v>
      </c>
      <c r="E11" s="42">
        <v>3.52</v>
      </c>
      <c r="F11" s="43">
        <f t="shared" si="1"/>
        <v>1560</v>
      </c>
      <c r="G11" s="44" t="s">
        <v>41</v>
      </c>
      <c r="H11" s="45">
        <f t="shared" si="2"/>
        <v>7349.7599999999984</v>
      </c>
      <c r="I11" s="46">
        <v>600</v>
      </c>
      <c r="J11" s="45">
        <f t="shared" si="3"/>
        <v>2449.9199999999996</v>
      </c>
      <c r="K11" s="47"/>
      <c r="L11" s="48"/>
      <c r="M11" s="39"/>
      <c r="N11" s="48"/>
      <c r="O11" s="39"/>
      <c r="P11" s="48"/>
      <c r="Q11" s="49">
        <v>360</v>
      </c>
      <c r="R11" s="45">
        <f t="shared" si="5"/>
        <v>2449.9199999999996</v>
      </c>
      <c r="S11" s="39"/>
      <c r="T11" s="48"/>
      <c r="U11" s="39"/>
      <c r="V11" s="48"/>
      <c r="W11" s="39"/>
      <c r="X11" s="48"/>
      <c r="Y11" s="46">
        <v>600</v>
      </c>
      <c r="Z11" s="45">
        <f t="shared" si="4"/>
        <v>2449.9199999999996</v>
      </c>
      <c r="AA11" s="39"/>
      <c r="AB11" s="48"/>
      <c r="AC11" s="39"/>
      <c r="AD11" s="48"/>
      <c r="AE11" s="39"/>
      <c r="AF11" s="48"/>
      <c r="AG11" s="31"/>
    </row>
    <row r="12" spans="2:33" ht="23.25" customHeight="1" x14ac:dyDescent="0.2">
      <c r="B12" s="37"/>
      <c r="C12" s="40" t="s">
        <v>43</v>
      </c>
      <c r="D12" s="41">
        <f t="shared" si="0"/>
        <v>4.0831999999999997</v>
      </c>
      <c r="E12" s="42">
        <v>3.52</v>
      </c>
      <c r="F12" s="43">
        <f t="shared" si="1"/>
        <v>1560</v>
      </c>
      <c r="G12" s="44" t="s">
        <v>41</v>
      </c>
      <c r="H12" s="45">
        <f t="shared" si="2"/>
        <v>7349.7599999999984</v>
      </c>
      <c r="I12" s="46">
        <v>600</v>
      </c>
      <c r="J12" s="45">
        <f t="shared" si="3"/>
        <v>2449.9199999999996</v>
      </c>
      <c r="K12" s="47"/>
      <c r="L12" s="48"/>
      <c r="M12" s="39"/>
      <c r="N12" s="48"/>
      <c r="O12" s="39"/>
      <c r="P12" s="48"/>
      <c r="Q12" s="49">
        <v>360</v>
      </c>
      <c r="R12" s="45">
        <f t="shared" si="5"/>
        <v>2449.9199999999996</v>
      </c>
      <c r="S12" s="39"/>
      <c r="T12" s="48"/>
      <c r="U12" s="39"/>
      <c r="V12" s="48"/>
      <c r="W12" s="39"/>
      <c r="X12" s="48"/>
      <c r="Y12" s="46">
        <v>600</v>
      </c>
      <c r="Z12" s="45">
        <f t="shared" si="4"/>
        <v>2449.9199999999996</v>
      </c>
      <c r="AA12" s="39"/>
      <c r="AB12" s="48"/>
      <c r="AC12" s="39"/>
      <c r="AD12" s="48"/>
      <c r="AE12" s="39"/>
      <c r="AF12" s="48"/>
      <c r="AG12" s="31"/>
    </row>
    <row r="13" spans="2:33" ht="23.25" customHeight="1" x14ac:dyDescent="0.2">
      <c r="B13" s="37"/>
      <c r="C13" s="40" t="s">
        <v>44</v>
      </c>
      <c r="D13" s="41">
        <f t="shared" si="0"/>
        <v>4.0831999999999997</v>
      </c>
      <c r="E13" s="51">
        <v>3.52</v>
      </c>
      <c r="F13" s="43">
        <f t="shared" si="1"/>
        <v>300</v>
      </c>
      <c r="G13" s="52" t="s">
        <v>41</v>
      </c>
      <c r="H13" s="45">
        <f t="shared" si="2"/>
        <v>1469.952</v>
      </c>
      <c r="I13" s="46">
        <v>120</v>
      </c>
      <c r="J13" s="45">
        <f t="shared" si="3"/>
        <v>489.98399999999998</v>
      </c>
      <c r="K13" s="47"/>
      <c r="L13" s="48"/>
      <c r="M13" s="39"/>
      <c r="N13" s="48"/>
      <c r="O13" s="39"/>
      <c r="P13" s="48"/>
      <c r="Q13" s="49">
        <v>60</v>
      </c>
      <c r="R13" s="45">
        <f t="shared" si="5"/>
        <v>489.98399999999998</v>
      </c>
      <c r="S13" s="39"/>
      <c r="T13" s="48"/>
      <c r="U13" s="39"/>
      <c r="V13" s="48"/>
      <c r="W13" s="39"/>
      <c r="X13" s="48"/>
      <c r="Y13" s="46">
        <v>120</v>
      </c>
      <c r="Z13" s="45">
        <f t="shared" si="4"/>
        <v>489.98399999999998</v>
      </c>
      <c r="AA13" s="39"/>
      <c r="AB13" s="48"/>
      <c r="AC13" s="39"/>
      <c r="AD13" s="48"/>
      <c r="AE13" s="39"/>
      <c r="AF13" s="48"/>
      <c r="AG13" s="31"/>
    </row>
    <row r="14" spans="2:33" ht="23.25" customHeight="1" x14ac:dyDescent="0.2">
      <c r="B14" s="37"/>
      <c r="C14" s="40" t="s">
        <v>45</v>
      </c>
      <c r="D14" s="41">
        <f t="shared" si="0"/>
        <v>5.1851999999999991</v>
      </c>
      <c r="E14" s="51">
        <v>4.47</v>
      </c>
      <c r="F14" s="43">
        <f t="shared" si="1"/>
        <v>250</v>
      </c>
      <c r="G14" s="44" t="s">
        <v>41</v>
      </c>
      <c r="H14" s="45">
        <f t="shared" si="2"/>
        <v>1555.5599999999995</v>
      </c>
      <c r="I14" s="46">
        <v>100</v>
      </c>
      <c r="J14" s="45">
        <f t="shared" si="3"/>
        <v>518.51999999999987</v>
      </c>
      <c r="K14" s="47"/>
      <c r="L14" s="48"/>
      <c r="M14" s="39"/>
      <c r="N14" s="48"/>
      <c r="O14" s="39"/>
      <c r="P14" s="48"/>
      <c r="Q14" s="49">
        <v>50</v>
      </c>
      <c r="R14" s="45">
        <f t="shared" si="5"/>
        <v>518.51999999999987</v>
      </c>
      <c r="S14" s="39"/>
      <c r="T14" s="48"/>
      <c r="U14" s="39"/>
      <c r="V14" s="48"/>
      <c r="W14" s="39"/>
      <c r="X14" s="48"/>
      <c r="Y14" s="46">
        <v>100</v>
      </c>
      <c r="Z14" s="45">
        <f t="shared" si="4"/>
        <v>518.51999999999987</v>
      </c>
      <c r="AA14" s="39"/>
      <c r="AB14" s="48"/>
      <c r="AC14" s="39"/>
      <c r="AD14" s="48"/>
      <c r="AE14" s="39"/>
      <c r="AF14" s="48"/>
      <c r="AG14" s="31"/>
    </row>
    <row r="15" spans="2:33" ht="23.25" customHeight="1" x14ac:dyDescent="0.2">
      <c r="B15" s="37"/>
      <c r="C15" s="40" t="s">
        <v>46</v>
      </c>
      <c r="D15" s="41">
        <f t="shared" si="0"/>
        <v>41.504799999999996</v>
      </c>
      <c r="E15" s="51">
        <v>35.78</v>
      </c>
      <c r="F15" s="43">
        <f t="shared" si="1"/>
        <v>20</v>
      </c>
      <c r="G15" s="44" t="s">
        <v>41</v>
      </c>
      <c r="H15" s="45">
        <f t="shared" si="2"/>
        <v>1245.1439999999998</v>
      </c>
      <c r="I15" s="46">
        <v>10</v>
      </c>
      <c r="J15" s="45">
        <f t="shared" si="3"/>
        <v>415.04799999999994</v>
      </c>
      <c r="K15" s="47"/>
      <c r="L15" s="48"/>
      <c r="M15" s="39"/>
      <c r="N15" s="48"/>
      <c r="O15" s="39"/>
      <c r="P15" s="48"/>
      <c r="Q15" s="49">
        <v>0</v>
      </c>
      <c r="R15" s="45">
        <f t="shared" si="5"/>
        <v>415.04799999999994</v>
      </c>
      <c r="S15" s="39"/>
      <c r="T15" s="48"/>
      <c r="U15" s="39"/>
      <c r="V15" s="48"/>
      <c r="W15" s="39"/>
      <c r="X15" s="48"/>
      <c r="Y15" s="46">
        <v>10</v>
      </c>
      <c r="Z15" s="45">
        <f t="shared" si="4"/>
        <v>415.04799999999994</v>
      </c>
      <c r="AA15" s="39"/>
      <c r="AB15" s="48"/>
      <c r="AC15" s="39"/>
      <c r="AD15" s="48"/>
      <c r="AE15" s="39"/>
      <c r="AF15" s="48"/>
      <c r="AG15" s="31"/>
    </row>
    <row r="16" spans="2:33" ht="23.25" customHeight="1" x14ac:dyDescent="0.2">
      <c r="B16" s="37"/>
      <c r="C16" s="40" t="s">
        <v>47</v>
      </c>
      <c r="D16" s="41">
        <f t="shared" si="0"/>
        <v>49.369599999999998</v>
      </c>
      <c r="E16" s="51">
        <v>42.56</v>
      </c>
      <c r="F16" s="43">
        <f t="shared" si="1"/>
        <v>270</v>
      </c>
      <c r="G16" s="44" t="s">
        <v>48</v>
      </c>
      <c r="H16" s="45">
        <f t="shared" si="2"/>
        <v>14810.880000000001</v>
      </c>
      <c r="I16" s="46">
        <v>100</v>
      </c>
      <c r="J16" s="45">
        <f t="shared" si="3"/>
        <v>4936.96</v>
      </c>
      <c r="K16" s="47"/>
      <c r="L16" s="48"/>
      <c r="M16" s="39"/>
      <c r="N16" s="48"/>
      <c r="O16" s="39"/>
      <c r="P16" s="48"/>
      <c r="Q16" s="49">
        <v>70</v>
      </c>
      <c r="R16" s="45">
        <f t="shared" si="5"/>
        <v>4936.96</v>
      </c>
      <c r="S16" s="39"/>
      <c r="T16" s="48"/>
      <c r="U16" s="39"/>
      <c r="V16" s="48"/>
      <c r="W16" s="39"/>
      <c r="X16" s="48"/>
      <c r="Y16" s="46">
        <v>100</v>
      </c>
      <c r="Z16" s="45">
        <f t="shared" si="4"/>
        <v>4936.96</v>
      </c>
      <c r="AA16" s="39"/>
      <c r="AB16" s="48"/>
      <c r="AC16" s="39"/>
      <c r="AD16" s="48"/>
      <c r="AE16" s="39"/>
      <c r="AF16" s="48"/>
      <c r="AG16" s="31"/>
    </row>
    <row r="17" spans="2:33" ht="23.25" customHeight="1" x14ac:dyDescent="0.2">
      <c r="B17" s="37"/>
      <c r="C17" s="40" t="s">
        <v>49</v>
      </c>
      <c r="D17" s="41">
        <f t="shared" si="0"/>
        <v>108.21639999999999</v>
      </c>
      <c r="E17" s="51">
        <v>93.29</v>
      </c>
      <c r="F17" s="43">
        <f t="shared" si="1"/>
        <v>400</v>
      </c>
      <c r="G17" s="44" t="s">
        <v>41</v>
      </c>
      <c r="H17" s="45">
        <f t="shared" si="2"/>
        <v>48697.38</v>
      </c>
      <c r="I17" s="46">
        <v>150</v>
      </c>
      <c r="J17" s="45">
        <f t="shared" si="3"/>
        <v>16232.46</v>
      </c>
      <c r="K17" s="47"/>
      <c r="L17" s="48"/>
      <c r="M17" s="39"/>
      <c r="N17" s="48"/>
      <c r="O17" s="39"/>
      <c r="P17" s="48"/>
      <c r="Q17" s="49">
        <v>100</v>
      </c>
      <c r="R17" s="45">
        <f t="shared" si="5"/>
        <v>16232.46</v>
      </c>
      <c r="S17" s="39"/>
      <c r="T17" s="48"/>
      <c r="U17" s="39"/>
      <c r="V17" s="48"/>
      <c r="W17" s="39"/>
      <c r="X17" s="48"/>
      <c r="Y17" s="46">
        <v>150</v>
      </c>
      <c r="Z17" s="45">
        <f t="shared" si="4"/>
        <v>16232.46</v>
      </c>
      <c r="AA17" s="39"/>
      <c r="AB17" s="48"/>
      <c r="AC17" s="39"/>
      <c r="AD17" s="48"/>
      <c r="AE17" s="39"/>
      <c r="AF17" s="48"/>
      <c r="AG17" s="31"/>
    </row>
    <row r="18" spans="2:33" ht="23.25" customHeight="1" x14ac:dyDescent="0.2">
      <c r="B18" s="37"/>
      <c r="C18" s="40" t="s">
        <v>50</v>
      </c>
      <c r="D18" s="41">
        <f t="shared" si="0"/>
        <v>65.226799999999997</v>
      </c>
      <c r="E18" s="51">
        <v>56.23</v>
      </c>
      <c r="F18" s="43">
        <f t="shared" si="1"/>
        <v>250</v>
      </c>
      <c r="G18" s="44" t="s">
        <v>41</v>
      </c>
      <c r="H18" s="45">
        <f t="shared" si="2"/>
        <v>19568.039999999997</v>
      </c>
      <c r="I18" s="46">
        <v>100</v>
      </c>
      <c r="J18" s="45">
        <f t="shared" si="3"/>
        <v>6522.6799999999994</v>
      </c>
      <c r="K18" s="47"/>
      <c r="L18" s="48"/>
      <c r="M18" s="39"/>
      <c r="N18" s="48"/>
      <c r="O18" s="39"/>
      <c r="P18" s="48"/>
      <c r="Q18" s="49">
        <v>50</v>
      </c>
      <c r="R18" s="45">
        <f t="shared" si="5"/>
        <v>6522.6799999999994</v>
      </c>
      <c r="S18" s="39"/>
      <c r="T18" s="48"/>
      <c r="U18" s="39"/>
      <c r="V18" s="48"/>
      <c r="W18" s="39"/>
      <c r="X18" s="48"/>
      <c r="Y18" s="46">
        <v>100</v>
      </c>
      <c r="Z18" s="45">
        <f t="shared" si="4"/>
        <v>6522.6799999999994</v>
      </c>
      <c r="AA18" s="39"/>
      <c r="AB18" s="48"/>
      <c r="AC18" s="39"/>
      <c r="AD18" s="48"/>
      <c r="AE18" s="39"/>
      <c r="AF18" s="48"/>
      <c r="AG18" s="31"/>
    </row>
    <row r="19" spans="2:33" ht="23.25" customHeight="1" x14ac:dyDescent="0.2">
      <c r="B19" s="37"/>
      <c r="C19" s="40" t="s">
        <v>51</v>
      </c>
      <c r="D19" s="41">
        <f t="shared" si="0"/>
        <v>115.93039999999999</v>
      </c>
      <c r="E19" s="51">
        <v>99.94</v>
      </c>
      <c r="F19" s="43">
        <f t="shared" si="1"/>
        <v>30</v>
      </c>
      <c r="G19" s="44" t="s">
        <v>41</v>
      </c>
      <c r="H19" s="45">
        <f t="shared" si="2"/>
        <v>3477.9119999999994</v>
      </c>
      <c r="I19" s="53">
        <v>10</v>
      </c>
      <c r="J19" s="45">
        <f t="shared" si="3"/>
        <v>1159.3039999999999</v>
      </c>
      <c r="K19" s="47"/>
      <c r="L19" s="48"/>
      <c r="M19" s="39"/>
      <c r="N19" s="48"/>
      <c r="O19" s="39"/>
      <c r="P19" s="48"/>
      <c r="Q19" s="49">
        <v>10</v>
      </c>
      <c r="R19" s="45">
        <f t="shared" si="5"/>
        <v>1159.3039999999999</v>
      </c>
      <c r="S19" s="39"/>
      <c r="T19" s="48"/>
      <c r="U19" s="39"/>
      <c r="V19" s="48"/>
      <c r="W19" s="39"/>
      <c r="X19" s="48"/>
      <c r="Y19" s="53">
        <v>10</v>
      </c>
      <c r="Z19" s="45">
        <f t="shared" si="4"/>
        <v>1159.3039999999999</v>
      </c>
      <c r="AA19" s="39"/>
      <c r="AB19" s="48"/>
      <c r="AC19" s="39"/>
      <c r="AD19" s="48"/>
      <c r="AE19" s="39"/>
      <c r="AF19" s="48"/>
      <c r="AG19" s="31"/>
    </row>
    <row r="20" spans="2:33" ht="23.25" customHeight="1" x14ac:dyDescent="0.2">
      <c r="B20" s="37"/>
      <c r="C20" s="40" t="s">
        <v>52</v>
      </c>
      <c r="D20" s="41">
        <f t="shared" si="0"/>
        <v>13.9316</v>
      </c>
      <c r="E20" s="51">
        <v>12.01</v>
      </c>
      <c r="F20" s="43">
        <f t="shared" si="1"/>
        <v>150</v>
      </c>
      <c r="G20" s="44" t="s">
        <v>41</v>
      </c>
      <c r="H20" s="45">
        <f t="shared" si="2"/>
        <v>2089.7399999999998</v>
      </c>
      <c r="I20" s="46">
        <v>50</v>
      </c>
      <c r="J20" s="45">
        <f t="shared" si="3"/>
        <v>696.57999999999993</v>
      </c>
      <c r="K20" s="47"/>
      <c r="L20" s="48"/>
      <c r="M20" s="39"/>
      <c r="N20" s="48"/>
      <c r="O20" s="39"/>
      <c r="P20" s="48"/>
      <c r="Q20" s="49">
        <v>50</v>
      </c>
      <c r="R20" s="45">
        <f t="shared" si="5"/>
        <v>696.57999999999993</v>
      </c>
      <c r="S20" s="39"/>
      <c r="T20" s="48"/>
      <c r="U20" s="39"/>
      <c r="V20" s="48"/>
      <c r="W20" s="39"/>
      <c r="X20" s="48"/>
      <c r="Y20" s="46">
        <v>50</v>
      </c>
      <c r="Z20" s="45">
        <f t="shared" si="4"/>
        <v>696.57999999999993</v>
      </c>
      <c r="AA20" s="39"/>
      <c r="AB20" s="48"/>
      <c r="AC20" s="39"/>
      <c r="AD20" s="48"/>
      <c r="AE20" s="39"/>
      <c r="AF20" s="48"/>
      <c r="AG20" s="31"/>
    </row>
    <row r="21" spans="2:33" ht="23.25" customHeight="1" x14ac:dyDescent="0.2">
      <c r="B21" s="37"/>
      <c r="C21" s="40" t="s">
        <v>53</v>
      </c>
      <c r="D21" s="41">
        <f t="shared" si="0"/>
        <v>13.9316</v>
      </c>
      <c r="E21" s="51">
        <v>12.01</v>
      </c>
      <c r="F21" s="43">
        <f t="shared" si="1"/>
        <v>130</v>
      </c>
      <c r="G21" s="44" t="s">
        <v>41</v>
      </c>
      <c r="H21" s="45">
        <f t="shared" si="2"/>
        <v>2089.7399999999998</v>
      </c>
      <c r="I21" s="46">
        <v>50</v>
      </c>
      <c r="J21" s="45">
        <f t="shared" si="3"/>
        <v>696.57999999999993</v>
      </c>
      <c r="K21" s="47"/>
      <c r="L21" s="48"/>
      <c r="M21" s="39"/>
      <c r="N21" s="48"/>
      <c r="O21" s="39"/>
      <c r="P21" s="48"/>
      <c r="Q21" s="49">
        <v>30</v>
      </c>
      <c r="R21" s="45">
        <f t="shared" si="5"/>
        <v>696.57999999999993</v>
      </c>
      <c r="S21" s="39"/>
      <c r="T21" s="48"/>
      <c r="U21" s="39"/>
      <c r="V21" s="48"/>
      <c r="W21" s="39"/>
      <c r="X21" s="48"/>
      <c r="Y21" s="46">
        <v>50</v>
      </c>
      <c r="Z21" s="45">
        <f t="shared" si="4"/>
        <v>696.57999999999993</v>
      </c>
      <c r="AA21" s="39"/>
      <c r="AB21" s="48"/>
      <c r="AC21" s="39"/>
      <c r="AD21" s="48"/>
      <c r="AE21" s="39"/>
      <c r="AF21" s="48"/>
      <c r="AG21" s="31"/>
    </row>
    <row r="22" spans="2:33" ht="23.25" customHeight="1" x14ac:dyDescent="0.2">
      <c r="B22" s="37"/>
      <c r="C22" s="40" t="s">
        <v>54</v>
      </c>
      <c r="D22" s="41">
        <f t="shared" si="0"/>
        <v>13.9316</v>
      </c>
      <c r="E22" s="51">
        <v>12.01</v>
      </c>
      <c r="F22" s="43">
        <f t="shared" si="1"/>
        <v>240</v>
      </c>
      <c r="G22" s="44" t="s">
        <v>41</v>
      </c>
      <c r="H22" s="45">
        <f t="shared" si="2"/>
        <v>3343.5839999999998</v>
      </c>
      <c r="I22" s="46">
        <v>80</v>
      </c>
      <c r="J22" s="45">
        <f t="shared" si="3"/>
        <v>1114.528</v>
      </c>
      <c r="K22" s="47"/>
      <c r="L22" s="48"/>
      <c r="M22" s="39"/>
      <c r="N22" s="48"/>
      <c r="O22" s="39"/>
      <c r="P22" s="48"/>
      <c r="Q22" s="49">
        <v>80</v>
      </c>
      <c r="R22" s="45">
        <f t="shared" si="5"/>
        <v>1114.528</v>
      </c>
      <c r="S22" s="39"/>
      <c r="T22" s="48"/>
      <c r="U22" s="39"/>
      <c r="V22" s="48"/>
      <c r="W22" s="39"/>
      <c r="X22" s="48"/>
      <c r="Y22" s="46">
        <v>80</v>
      </c>
      <c r="Z22" s="45">
        <f t="shared" si="4"/>
        <v>1114.528</v>
      </c>
      <c r="AA22" s="39"/>
      <c r="AB22" s="48"/>
      <c r="AC22" s="39"/>
      <c r="AD22" s="48"/>
      <c r="AE22" s="39"/>
      <c r="AF22" s="48"/>
      <c r="AG22" s="31"/>
    </row>
    <row r="23" spans="2:33" ht="23.25" customHeight="1" x14ac:dyDescent="0.2">
      <c r="B23" s="37"/>
      <c r="C23" s="40" t="s">
        <v>55</v>
      </c>
      <c r="D23" s="41">
        <f t="shared" si="0"/>
        <v>13.9316</v>
      </c>
      <c r="E23" s="51">
        <v>12.01</v>
      </c>
      <c r="F23" s="43">
        <f t="shared" si="1"/>
        <v>150</v>
      </c>
      <c r="G23" s="44" t="s">
        <v>41</v>
      </c>
      <c r="H23" s="45">
        <f t="shared" si="2"/>
        <v>2089.7399999999998</v>
      </c>
      <c r="I23" s="54">
        <v>50</v>
      </c>
      <c r="J23" s="45">
        <f t="shared" si="3"/>
        <v>696.57999999999993</v>
      </c>
      <c r="K23" s="47"/>
      <c r="L23" s="48"/>
      <c r="M23" s="39"/>
      <c r="N23" s="48"/>
      <c r="O23" s="39"/>
      <c r="P23" s="48"/>
      <c r="Q23" s="49">
        <v>50</v>
      </c>
      <c r="R23" s="45">
        <f t="shared" si="5"/>
        <v>696.57999999999993</v>
      </c>
      <c r="S23" s="39"/>
      <c r="T23" s="48"/>
      <c r="U23" s="39"/>
      <c r="V23" s="48"/>
      <c r="W23" s="39"/>
      <c r="X23" s="48"/>
      <c r="Y23" s="54">
        <v>50</v>
      </c>
      <c r="Z23" s="45">
        <f t="shared" si="4"/>
        <v>696.57999999999993</v>
      </c>
      <c r="AA23" s="39"/>
      <c r="AB23" s="48"/>
      <c r="AC23" s="39"/>
      <c r="AD23" s="48"/>
      <c r="AE23" s="39"/>
      <c r="AF23" s="48"/>
      <c r="AG23" s="31"/>
    </row>
    <row r="24" spans="2:33" ht="23.25" customHeight="1" x14ac:dyDescent="0.2">
      <c r="B24" s="37"/>
      <c r="C24" s="40" t="s">
        <v>56</v>
      </c>
      <c r="D24" s="41">
        <f t="shared" si="0"/>
        <v>13.9316</v>
      </c>
      <c r="E24" s="51">
        <v>12.01</v>
      </c>
      <c r="F24" s="43">
        <f t="shared" si="1"/>
        <v>150</v>
      </c>
      <c r="G24" s="52" t="s">
        <v>41</v>
      </c>
      <c r="H24" s="45">
        <f t="shared" si="2"/>
        <v>2089.7399999999998</v>
      </c>
      <c r="I24" s="46">
        <v>50</v>
      </c>
      <c r="J24" s="45">
        <f t="shared" si="3"/>
        <v>696.57999999999993</v>
      </c>
      <c r="K24" s="47"/>
      <c r="L24" s="48"/>
      <c r="M24" s="39"/>
      <c r="N24" s="48"/>
      <c r="O24" s="39"/>
      <c r="P24" s="48"/>
      <c r="Q24" s="49">
        <v>50</v>
      </c>
      <c r="R24" s="45">
        <f t="shared" si="5"/>
        <v>696.57999999999993</v>
      </c>
      <c r="S24" s="39"/>
      <c r="T24" s="48"/>
      <c r="U24" s="39"/>
      <c r="V24" s="48"/>
      <c r="W24" s="39"/>
      <c r="X24" s="48"/>
      <c r="Y24" s="46">
        <v>50</v>
      </c>
      <c r="Z24" s="45">
        <f t="shared" si="4"/>
        <v>696.57999999999993</v>
      </c>
      <c r="AA24" s="39"/>
      <c r="AB24" s="48"/>
      <c r="AC24" s="39"/>
      <c r="AD24" s="48"/>
      <c r="AE24" s="39"/>
      <c r="AF24" s="48"/>
      <c r="AG24" s="31"/>
    </row>
    <row r="25" spans="2:33" ht="23.25" customHeight="1" x14ac:dyDescent="0.2">
      <c r="B25" s="37"/>
      <c r="C25" s="40" t="s">
        <v>57</v>
      </c>
      <c r="D25" s="41">
        <f t="shared" si="0"/>
        <v>39.138399999999997</v>
      </c>
      <c r="E25" s="51">
        <v>33.74</v>
      </c>
      <c r="F25" s="43">
        <f t="shared" si="1"/>
        <v>1200</v>
      </c>
      <c r="G25" s="52" t="s">
        <v>41</v>
      </c>
      <c r="H25" s="45">
        <f t="shared" si="2"/>
        <v>50879.92</v>
      </c>
      <c r="I25" s="46">
        <v>400</v>
      </c>
      <c r="J25" s="45">
        <f t="shared" si="3"/>
        <v>15655.359999999999</v>
      </c>
      <c r="K25" s="47"/>
      <c r="L25" s="48"/>
      <c r="M25" s="39"/>
      <c r="N25" s="48"/>
      <c r="O25" s="39"/>
      <c r="P25" s="48"/>
      <c r="Q25" s="49">
        <v>300</v>
      </c>
      <c r="R25" s="45">
        <f t="shared" si="5"/>
        <v>15655.359999999999</v>
      </c>
      <c r="S25" s="39"/>
      <c r="T25" s="48"/>
      <c r="U25" s="39"/>
      <c r="V25" s="48"/>
      <c r="W25" s="39"/>
      <c r="X25" s="48"/>
      <c r="Y25" s="46">
        <v>500</v>
      </c>
      <c r="Z25" s="45">
        <f t="shared" si="4"/>
        <v>19569.199999999997</v>
      </c>
      <c r="AA25" s="39"/>
      <c r="AB25" s="48"/>
      <c r="AC25" s="39"/>
      <c r="AD25" s="48"/>
      <c r="AE25" s="39"/>
      <c r="AF25" s="48"/>
      <c r="AG25" s="31"/>
    </row>
    <row r="26" spans="2:33" ht="23.25" customHeight="1" x14ac:dyDescent="0.2">
      <c r="B26" s="37"/>
      <c r="C26" s="50" t="s">
        <v>58</v>
      </c>
      <c r="D26" s="41">
        <f t="shared" si="0"/>
        <v>41.841200000000001</v>
      </c>
      <c r="E26" s="51">
        <v>36.07</v>
      </c>
      <c r="F26" s="43">
        <f t="shared" si="1"/>
        <v>220</v>
      </c>
      <c r="G26" s="52" t="s">
        <v>41</v>
      </c>
      <c r="H26" s="45">
        <f t="shared" si="2"/>
        <v>10041.888000000001</v>
      </c>
      <c r="I26" s="54">
        <v>80</v>
      </c>
      <c r="J26" s="45">
        <f t="shared" si="3"/>
        <v>3347.2960000000003</v>
      </c>
      <c r="K26" s="47"/>
      <c r="L26" s="48"/>
      <c r="M26" s="39"/>
      <c r="N26" s="48"/>
      <c r="O26" s="39"/>
      <c r="P26" s="48"/>
      <c r="Q26" s="49">
        <v>60</v>
      </c>
      <c r="R26" s="45">
        <f t="shared" si="5"/>
        <v>3347.2960000000003</v>
      </c>
      <c r="S26" s="39"/>
      <c r="T26" s="48"/>
      <c r="U26" s="39"/>
      <c r="V26" s="48"/>
      <c r="W26" s="39"/>
      <c r="X26" s="48"/>
      <c r="Y26" s="54">
        <v>80</v>
      </c>
      <c r="Z26" s="45">
        <f t="shared" si="4"/>
        <v>3347.2960000000003</v>
      </c>
      <c r="AA26" s="39"/>
      <c r="AB26" s="48"/>
      <c r="AC26" s="39"/>
      <c r="AD26" s="48"/>
      <c r="AE26" s="39"/>
      <c r="AF26" s="48"/>
      <c r="AG26" s="31"/>
    </row>
    <row r="27" spans="2:33" ht="23.25" customHeight="1" x14ac:dyDescent="0.2">
      <c r="B27" s="37"/>
      <c r="C27" s="50" t="s">
        <v>59</v>
      </c>
      <c r="D27" s="41">
        <f t="shared" si="0"/>
        <v>11.773999999999999</v>
      </c>
      <c r="E27" s="51">
        <v>10.15</v>
      </c>
      <c r="F27" s="43">
        <f t="shared" si="1"/>
        <v>450</v>
      </c>
      <c r="G27" s="52" t="s">
        <v>41</v>
      </c>
      <c r="H27" s="45">
        <f t="shared" si="2"/>
        <v>5298.2999999999993</v>
      </c>
      <c r="I27" s="46">
        <v>150</v>
      </c>
      <c r="J27" s="45">
        <f t="shared" si="3"/>
        <v>1766.1</v>
      </c>
      <c r="K27" s="47"/>
      <c r="L27" s="48"/>
      <c r="M27" s="39"/>
      <c r="N27" s="48"/>
      <c r="O27" s="39"/>
      <c r="P27" s="48"/>
      <c r="Q27" s="49">
        <v>150</v>
      </c>
      <c r="R27" s="45">
        <f t="shared" si="5"/>
        <v>1766.1</v>
      </c>
      <c r="S27" s="39"/>
      <c r="T27" s="48"/>
      <c r="U27" s="39"/>
      <c r="V27" s="48"/>
      <c r="W27" s="39"/>
      <c r="X27" s="48"/>
      <c r="Y27" s="46">
        <v>150</v>
      </c>
      <c r="Z27" s="45">
        <f t="shared" si="4"/>
        <v>1766.1</v>
      </c>
      <c r="AA27" s="39"/>
      <c r="AB27" s="48"/>
      <c r="AC27" s="39"/>
      <c r="AD27" s="48"/>
      <c r="AE27" s="39"/>
      <c r="AF27" s="48"/>
      <c r="AG27" s="31"/>
    </row>
    <row r="28" spans="2:33" ht="23.25" customHeight="1" x14ac:dyDescent="0.2">
      <c r="B28" s="37"/>
      <c r="C28" s="40" t="s">
        <v>60</v>
      </c>
      <c r="D28" s="41">
        <f t="shared" si="0"/>
        <v>14.233199999999998</v>
      </c>
      <c r="E28" s="51">
        <v>12.27</v>
      </c>
      <c r="F28" s="43">
        <f t="shared" si="1"/>
        <v>80</v>
      </c>
      <c r="G28" s="52" t="s">
        <v>41</v>
      </c>
      <c r="H28" s="45">
        <f t="shared" si="2"/>
        <v>1280.9879999999998</v>
      </c>
      <c r="I28" s="54">
        <v>30</v>
      </c>
      <c r="J28" s="45">
        <f t="shared" si="3"/>
        <v>426.99599999999992</v>
      </c>
      <c r="K28" s="47"/>
      <c r="L28" s="48"/>
      <c r="M28" s="39"/>
      <c r="N28" s="48"/>
      <c r="O28" s="39"/>
      <c r="P28" s="48"/>
      <c r="Q28" s="49">
        <v>20</v>
      </c>
      <c r="R28" s="45">
        <f t="shared" si="5"/>
        <v>426.99599999999992</v>
      </c>
      <c r="S28" s="39"/>
      <c r="T28" s="48"/>
      <c r="U28" s="39"/>
      <c r="V28" s="48"/>
      <c r="W28" s="39"/>
      <c r="X28" s="48"/>
      <c r="Y28" s="54">
        <v>30</v>
      </c>
      <c r="Z28" s="45">
        <f t="shared" si="4"/>
        <v>426.99599999999992</v>
      </c>
      <c r="AA28" s="39"/>
      <c r="AB28" s="48"/>
      <c r="AC28" s="39"/>
      <c r="AD28" s="48"/>
      <c r="AE28" s="39"/>
      <c r="AF28" s="48"/>
      <c r="AG28" s="31"/>
    </row>
    <row r="29" spans="2:33" ht="23.25" customHeight="1" x14ac:dyDescent="0.2">
      <c r="B29" s="37"/>
      <c r="C29" s="40" t="s">
        <v>61</v>
      </c>
      <c r="D29" s="41">
        <f t="shared" si="0"/>
        <v>21.877599999999997</v>
      </c>
      <c r="E29" s="51">
        <v>18.86</v>
      </c>
      <c r="F29" s="43">
        <f t="shared" si="1"/>
        <v>100</v>
      </c>
      <c r="G29" s="52" t="s">
        <v>41</v>
      </c>
      <c r="H29" s="45">
        <f t="shared" si="2"/>
        <v>2187.7599999999998</v>
      </c>
      <c r="I29" s="54">
        <v>30</v>
      </c>
      <c r="J29" s="45">
        <f t="shared" si="3"/>
        <v>656.32799999999997</v>
      </c>
      <c r="K29" s="47"/>
      <c r="L29" s="48"/>
      <c r="M29" s="39"/>
      <c r="N29" s="48"/>
      <c r="O29" s="39"/>
      <c r="P29" s="48"/>
      <c r="Q29" s="49">
        <v>30</v>
      </c>
      <c r="R29" s="45">
        <f t="shared" si="5"/>
        <v>656.32799999999997</v>
      </c>
      <c r="S29" s="39"/>
      <c r="T29" s="48"/>
      <c r="U29" s="39"/>
      <c r="V29" s="48"/>
      <c r="W29" s="39"/>
      <c r="X29" s="48"/>
      <c r="Y29" s="54">
        <v>40</v>
      </c>
      <c r="Z29" s="45">
        <f t="shared" si="4"/>
        <v>875.10399999999993</v>
      </c>
      <c r="AA29" s="39"/>
      <c r="AB29" s="48"/>
      <c r="AC29" s="39"/>
      <c r="AD29" s="48"/>
      <c r="AE29" s="39"/>
      <c r="AF29" s="48"/>
      <c r="AG29" s="31"/>
    </row>
    <row r="30" spans="2:33" ht="23.25" customHeight="1" x14ac:dyDescent="0.2">
      <c r="B30" s="37"/>
      <c r="C30" s="40" t="s">
        <v>62</v>
      </c>
      <c r="D30" s="41">
        <f t="shared" si="0"/>
        <v>28.466399999999997</v>
      </c>
      <c r="E30" s="51">
        <v>24.54</v>
      </c>
      <c r="F30" s="43">
        <f t="shared" si="1"/>
        <v>90</v>
      </c>
      <c r="G30" s="52" t="s">
        <v>41</v>
      </c>
      <c r="H30" s="45">
        <f t="shared" si="2"/>
        <v>2561.9759999999997</v>
      </c>
      <c r="I30" s="54">
        <v>30</v>
      </c>
      <c r="J30" s="45">
        <f t="shared" si="3"/>
        <v>853.99199999999985</v>
      </c>
      <c r="K30" s="47"/>
      <c r="L30" s="48"/>
      <c r="M30" s="39"/>
      <c r="N30" s="48"/>
      <c r="O30" s="39"/>
      <c r="P30" s="48"/>
      <c r="Q30" s="49">
        <v>30</v>
      </c>
      <c r="R30" s="45">
        <f t="shared" si="5"/>
        <v>853.99199999999985</v>
      </c>
      <c r="S30" s="39"/>
      <c r="T30" s="48"/>
      <c r="U30" s="39"/>
      <c r="V30" s="48"/>
      <c r="W30" s="39"/>
      <c r="X30" s="48"/>
      <c r="Y30" s="54">
        <v>30</v>
      </c>
      <c r="Z30" s="45">
        <f t="shared" si="4"/>
        <v>853.99199999999985</v>
      </c>
      <c r="AA30" s="39"/>
      <c r="AB30" s="48"/>
      <c r="AC30" s="39"/>
      <c r="AD30" s="48"/>
      <c r="AE30" s="39"/>
      <c r="AF30" s="48"/>
      <c r="AG30" s="31"/>
    </row>
    <row r="31" spans="2:33" ht="23.25" customHeight="1" x14ac:dyDescent="0.2">
      <c r="B31" s="37"/>
      <c r="C31" s="40" t="s">
        <v>63</v>
      </c>
      <c r="D31" s="41">
        <f t="shared" si="0"/>
        <v>57.814399999999999</v>
      </c>
      <c r="E31" s="42">
        <v>49.84</v>
      </c>
      <c r="F31" s="43">
        <f t="shared" si="1"/>
        <v>324</v>
      </c>
      <c r="G31" s="55" t="s">
        <v>41</v>
      </c>
      <c r="H31" s="45">
        <f t="shared" si="2"/>
        <v>18731.865600000001</v>
      </c>
      <c r="I31" s="56">
        <v>102</v>
      </c>
      <c r="J31" s="45">
        <f t="shared" si="3"/>
        <v>5897.0688</v>
      </c>
      <c r="K31" s="47"/>
      <c r="L31" s="48"/>
      <c r="M31" s="39"/>
      <c r="N31" s="48"/>
      <c r="O31" s="39"/>
      <c r="P31" s="48"/>
      <c r="Q31" s="49">
        <v>102</v>
      </c>
      <c r="R31" s="45">
        <f t="shared" si="5"/>
        <v>5897.0688</v>
      </c>
      <c r="S31" s="39"/>
      <c r="T31" s="48"/>
      <c r="U31" s="39"/>
      <c r="V31" s="48"/>
      <c r="W31" s="39"/>
      <c r="X31" s="48"/>
      <c r="Y31" s="56">
        <v>120</v>
      </c>
      <c r="Z31" s="45">
        <f t="shared" si="4"/>
        <v>6937.7280000000001</v>
      </c>
      <c r="AA31" s="39"/>
      <c r="AB31" s="48"/>
      <c r="AC31" s="39"/>
      <c r="AD31" s="48"/>
      <c r="AE31" s="39"/>
      <c r="AF31" s="48"/>
      <c r="AG31" s="31"/>
    </row>
    <row r="32" spans="2:33" ht="23.25" customHeight="1" x14ac:dyDescent="0.2">
      <c r="B32" s="37"/>
      <c r="C32" s="57" t="s">
        <v>64</v>
      </c>
      <c r="D32" s="41">
        <f t="shared" si="0"/>
        <v>21.494800000000001</v>
      </c>
      <c r="E32" s="58">
        <v>18.53</v>
      </c>
      <c r="F32" s="43">
        <f t="shared" si="1"/>
        <v>306</v>
      </c>
      <c r="G32" s="52" t="s">
        <v>41</v>
      </c>
      <c r="H32" s="45">
        <f t="shared" si="2"/>
        <v>6577.4088000000011</v>
      </c>
      <c r="I32" s="54">
        <v>102</v>
      </c>
      <c r="J32" s="45">
        <f t="shared" si="3"/>
        <v>2192.4696000000004</v>
      </c>
      <c r="K32" s="47"/>
      <c r="L32" s="48"/>
      <c r="M32" s="39"/>
      <c r="N32" s="48"/>
      <c r="O32" s="39"/>
      <c r="P32" s="48"/>
      <c r="Q32" s="49">
        <v>102</v>
      </c>
      <c r="R32" s="45">
        <f t="shared" si="5"/>
        <v>2192.4696000000004</v>
      </c>
      <c r="S32" s="39"/>
      <c r="T32" s="48"/>
      <c r="U32" s="39"/>
      <c r="V32" s="48"/>
      <c r="W32" s="39"/>
      <c r="X32" s="48"/>
      <c r="Y32" s="54">
        <v>102</v>
      </c>
      <c r="Z32" s="45">
        <f t="shared" si="4"/>
        <v>2192.4696000000004</v>
      </c>
      <c r="AA32" s="39"/>
      <c r="AB32" s="48"/>
      <c r="AC32" s="39"/>
      <c r="AD32" s="48"/>
      <c r="AE32" s="39"/>
      <c r="AF32" s="48"/>
      <c r="AG32" s="31"/>
    </row>
    <row r="33" spans="2:33" ht="23.25" customHeight="1" x14ac:dyDescent="0.2">
      <c r="B33" s="37"/>
      <c r="C33" s="50" t="s">
        <v>65</v>
      </c>
      <c r="D33" s="41">
        <f t="shared" si="0"/>
        <v>34.834800000000001</v>
      </c>
      <c r="E33" s="51">
        <v>30.03</v>
      </c>
      <c r="F33" s="43">
        <f t="shared" si="1"/>
        <v>30</v>
      </c>
      <c r="G33" s="52" t="s">
        <v>41</v>
      </c>
      <c r="H33" s="45">
        <f t="shared" si="2"/>
        <v>1045.0440000000001</v>
      </c>
      <c r="I33" s="54">
        <v>10</v>
      </c>
      <c r="J33" s="45">
        <f t="shared" si="3"/>
        <v>348.34800000000001</v>
      </c>
      <c r="K33" s="47"/>
      <c r="L33" s="48"/>
      <c r="M33" s="39"/>
      <c r="N33" s="48"/>
      <c r="O33" s="39"/>
      <c r="P33" s="48"/>
      <c r="Q33" s="49">
        <v>10</v>
      </c>
      <c r="R33" s="45">
        <f t="shared" si="5"/>
        <v>348.34800000000001</v>
      </c>
      <c r="S33" s="39"/>
      <c r="T33" s="48"/>
      <c r="U33" s="39"/>
      <c r="V33" s="48"/>
      <c r="W33" s="39"/>
      <c r="X33" s="48"/>
      <c r="Y33" s="54">
        <v>10</v>
      </c>
      <c r="Z33" s="45">
        <f t="shared" si="4"/>
        <v>348.34800000000001</v>
      </c>
      <c r="AA33" s="39"/>
      <c r="AB33" s="48"/>
      <c r="AC33" s="39"/>
      <c r="AD33" s="48"/>
      <c r="AE33" s="39"/>
      <c r="AF33" s="48"/>
      <c r="AG33" s="31"/>
    </row>
    <row r="34" spans="2:33" ht="23.25" customHeight="1" x14ac:dyDescent="0.2">
      <c r="B34" s="37"/>
      <c r="C34" s="50" t="s">
        <v>66</v>
      </c>
      <c r="D34" s="41">
        <f t="shared" si="0"/>
        <v>90.433599999999984</v>
      </c>
      <c r="E34" s="51">
        <v>77.959999999999994</v>
      </c>
      <c r="F34" s="43">
        <f t="shared" si="1"/>
        <v>8</v>
      </c>
      <c r="G34" s="52" t="s">
        <v>41</v>
      </c>
      <c r="H34" s="45">
        <f t="shared" si="2"/>
        <v>1085.2031999999999</v>
      </c>
      <c r="I34" s="54">
        <v>4</v>
      </c>
      <c r="J34" s="45">
        <f t="shared" si="3"/>
        <v>361.73439999999994</v>
      </c>
      <c r="K34" s="47"/>
      <c r="L34" s="48"/>
      <c r="M34" s="39"/>
      <c r="N34" s="48"/>
      <c r="O34" s="39"/>
      <c r="P34" s="48"/>
      <c r="Q34" s="49">
        <v>0</v>
      </c>
      <c r="R34" s="45">
        <f t="shared" si="5"/>
        <v>361.73439999999994</v>
      </c>
      <c r="S34" s="39"/>
      <c r="T34" s="48"/>
      <c r="U34" s="39"/>
      <c r="V34" s="48"/>
      <c r="W34" s="39"/>
      <c r="X34" s="48"/>
      <c r="Y34" s="54">
        <v>4</v>
      </c>
      <c r="Z34" s="45">
        <f t="shared" si="4"/>
        <v>361.73439999999994</v>
      </c>
      <c r="AA34" s="39"/>
      <c r="AB34" s="48"/>
      <c r="AC34" s="39"/>
      <c r="AD34" s="48"/>
      <c r="AE34" s="39"/>
      <c r="AF34" s="48"/>
      <c r="AG34" s="31"/>
    </row>
    <row r="35" spans="2:33" ht="23.25" customHeight="1" x14ac:dyDescent="0.2">
      <c r="B35" s="37"/>
      <c r="C35" s="50" t="s">
        <v>67</v>
      </c>
      <c r="D35" s="41">
        <f t="shared" si="0"/>
        <v>84.505999999999986</v>
      </c>
      <c r="E35" s="51">
        <v>72.849999999999994</v>
      </c>
      <c r="F35" s="43">
        <f t="shared" si="1"/>
        <v>110</v>
      </c>
      <c r="G35" s="52" t="s">
        <v>41</v>
      </c>
      <c r="H35" s="45">
        <f t="shared" si="2"/>
        <v>10140.719999999998</v>
      </c>
      <c r="I35" s="54">
        <v>40</v>
      </c>
      <c r="J35" s="45">
        <f t="shared" si="3"/>
        <v>3380.2399999999993</v>
      </c>
      <c r="K35" s="47"/>
      <c r="L35" s="48"/>
      <c r="M35" s="39"/>
      <c r="N35" s="48"/>
      <c r="O35" s="39"/>
      <c r="P35" s="48"/>
      <c r="Q35" s="49">
        <v>30</v>
      </c>
      <c r="R35" s="45">
        <f t="shared" si="5"/>
        <v>3380.2399999999993</v>
      </c>
      <c r="S35" s="39"/>
      <c r="T35" s="48"/>
      <c r="U35" s="39"/>
      <c r="V35" s="48"/>
      <c r="W35" s="39"/>
      <c r="X35" s="48"/>
      <c r="Y35" s="54">
        <v>40</v>
      </c>
      <c r="Z35" s="45">
        <f t="shared" si="4"/>
        <v>3380.2399999999993</v>
      </c>
      <c r="AA35" s="39"/>
      <c r="AB35" s="48"/>
      <c r="AC35" s="39"/>
      <c r="AD35" s="48"/>
      <c r="AE35" s="39"/>
      <c r="AF35" s="48"/>
      <c r="AG35" s="31"/>
    </row>
    <row r="36" spans="2:33" ht="23.25" customHeight="1" x14ac:dyDescent="0.2">
      <c r="B36" s="37"/>
      <c r="C36" s="50" t="s">
        <v>68</v>
      </c>
      <c r="D36" s="41">
        <f t="shared" si="0"/>
        <v>32.619199999999999</v>
      </c>
      <c r="E36" s="51">
        <v>28.12</v>
      </c>
      <c r="F36" s="43">
        <f t="shared" si="1"/>
        <v>150</v>
      </c>
      <c r="G36" s="52" t="s">
        <v>41</v>
      </c>
      <c r="H36" s="45">
        <f t="shared" si="2"/>
        <v>4892.88</v>
      </c>
      <c r="I36" s="54">
        <v>50</v>
      </c>
      <c r="J36" s="45">
        <f t="shared" si="3"/>
        <v>1630.96</v>
      </c>
      <c r="K36" s="47"/>
      <c r="L36" s="48"/>
      <c r="M36" s="39"/>
      <c r="N36" s="48"/>
      <c r="O36" s="39"/>
      <c r="P36" s="48"/>
      <c r="Q36" s="49">
        <v>50</v>
      </c>
      <c r="R36" s="45">
        <f t="shared" si="5"/>
        <v>1630.96</v>
      </c>
      <c r="S36" s="39"/>
      <c r="T36" s="48"/>
      <c r="U36" s="39"/>
      <c r="V36" s="48"/>
      <c r="W36" s="39"/>
      <c r="X36" s="48"/>
      <c r="Y36" s="54">
        <v>50</v>
      </c>
      <c r="Z36" s="45">
        <f t="shared" si="4"/>
        <v>1630.96</v>
      </c>
      <c r="AA36" s="39"/>
      <c r="AB36" s="48"/>
      <c r="AC36" s="39"/>
      <c r="AD36" s="48"/>
      <c r="AE36" s="39"/>
      <c r="AF36" s="48"/>
      <c r="AG36" s="31"/>
    </row>
    <row r="37" spans="2:33" ht="23.25" customHeight="1" x14ac:dyDescent="0.2">
      <c r="B37" s="37"/>
      <c r="C37" s="40" t="s">
        <v>69</v>
      </c>
      <c r="D37" s="41">
        <f t="shared" si="0"/>
        <v>16.390799999999999</v>
      </c>
      <c r="E37" s="42">
        <v>14.13</v>
      </c>
      <c r="F37" s="43">
        <f t="shared" si="1"/>
        <v>800</v>
      </c>
      <c r="G37" s="52" t="s">
        <v>48</v>
      </c>
      <c r="H37" s="45">
        <f t="shared" si="2"/>
        <v>14751.72</v>
      </c>
      <c r="I37" s="54">
        <v>300</v>
      </c>
      <c r="J37" s="45">
        <f t="shared" si="3"/>
        <v>4917.24</v>
      </c>
      <c r="K37" s="47"/>
      <c r="L37" s="48"/>
      <c r="M37" s="39"/>
      <c r="N37" s="48"/>
      <c r="O37" s="39"/>
      <c r="P37" s="48"/>
      <c r="Q37" s="49">
        <v>200</v>
      </c>
      <c r="R37" s="45">
        <f t="shared" si="5"/>
        <v>4917.24</v>
      </c>
      <c r="S37" s="39"/>
      <c r="T37" s="48"/>
      <c r="U37" s="39"/>
      <c r="V37" s="48"/>
      <c r="W37" s="39"/>
      <c r="X37" s="48"/>
      <c r="Y37" s="54">
        <v>300</v>
      </c>
      <c r="Z37" s="45">
        <f t="shared" si="4"/>
        <v>4917.24</v>
      </c>
      <c r="AA37" s="39"/>
      <c r="AB37" s="48"/>
      <c r="AC37" s="39"/>
      <c r="AD37" s="48"/>
      <c r="AE37" s="39"/>
      <c r="AF37" s="48"/>
      <c r="AG37" s="31"/>
    </row>
    <row r="38" spans="2:33" ht="23.25" customHeight="1" x14ac:dyDescent="0.2">
      <c r="B38" s="37"/>
      <c r="C38" s="40" t="s">
        <v>70</v>
      </c>
      <c r="D38" s="41">
        <f t="shared" si="0"/>
        <v>9.7787999999999986</v>
      </c>
      <c r="E38" s="42">
        <v>8.43</v>
      </c>
      <c r="F38" s="43">
        <f t="shared" si="1"/>
        <v>130</v>
      </c>
      <c r="G38" s="52" t="s">
        <v>48</v>
      </c>
      <c r="H38" s="45">
        <f t="shared" si="2"/>
        <v>1466.8199999999997</v>
      </c>
      <c r="I38" s="46">
        <v>50</v>
      </c>
      <c r="J38" s="45">
        <f t="shared" si="3"/>
        <v>488.93999999999994</v>
      </c>
      <c r="K38" s="47"/>
      <c r="L38" s="48"/>
      <c r="M38" s="39"/>
      <c r="N38" s="48"/>
      <c r="O38" s="39"/>
      <c r="P38" s="48"/>
      <c r="Q38" s="49">
        <v>30</v>
      </c>
      <c r="R38" s="45">
        <f t="shared" si="5"/>
        <v>488.93999999999994</v>
      </c>
      <c r="S38" s="39"/>
      <c r="T38" s="48"/>
      <c r="U38" s="39"/>
      <c r="V38" s="48"/>
      <c r="W38" s="39"/>
      <c r="X38" s="48"/>
      <c r="Y38" s="46">
        <v>50</v>
      </c>
      <c r="Z38" s="45">
        <f t="shared" si="4"/>
        <v>488.93999999999994</v>
      </c>
      <c r="AA38" s="39"/>
      <c r="AB38" s="48"/>
      <c r="AC38" s="39"/>
      <c r="AD38" s="48"/>
      <c r="AE38" s="39"/>
      <c r="AF38" s="48"/>
      <c r="AG38" s="31"/>
    </row>
    <row r="39" spans="2:33" ht="23.25" customHeight="1" x14ac:dyDescent="0.2">
      <c r="B39" s="37"/>
      <c r="C39" s="40" t="s">
        <v>71</v>
      </c>
      <c r="D39" s="41">
        <f t="shared" si="0"/>
        <v>19.267599999999998</v>
      </c>
      <c r="E39" s="42">
        <v>16.61</v>
      </c>
      <c r="F39" s="43">
        <f t="shared" si="1"/>
        <v>400</v>
      </c>
      <c r="G39" s="52" t="s">
        <v>48</v>
      </c>
      <c r="H39" s="45">
        <f t="shared" si="2"/>
        <v>8670.42</v>
      </c>
      <c r="I39" s="46">
        <v>150</v>
      </c>
      <c r="J39" s="45">
        <f t="shared" si="3"/>
        <v>2890.14</v>
      </c>
      <c r="K39" s="47"/>
      <c r="L39" s="48"/>
      <c r="M39" s="39"/>
      <c r="N39" s="48"/>
      <c r="O39" s="39"/>
      <c r="P39" s="48"/>
      <c r="Q39" s="49">
        <v>100</v>
      </c>
      <c r="R39" s="45">
        <f t="shared" si="5"/>
        <v>2890.14</v>
      </c>
      <c r="S39" s="39"/>
      <c r="T39" s="48"/>
      <c r="U39" s="39"/>
      <c r="V39" s="48"/>
      <c r="W39" s="39"/>
      <c r="X39" s="48"/>
      <c r="Y39" s="46">
        <v>150</v>
      </c>
      <c r="Z39" s="45">
        <f t="shared" si="4"/>
        <v>2890.14</v>
      </c>
      <c r="AA39" s="39"/>
      <c r="AB39" s="48"/>
      <c r="AC39" s="39"/>
      <c r="AD39" s="48"/>
      <c r="AE39" s="39"/>
      <c r="AF39" s="48"/>
      <c r="AG39" s="31"/>
    </row>
    <row r="40" spans="2:33" ht="23.25" customHeight="1" x14ac:dyDescent="0.2">
      <c r="B40" s="37"/>
      <c r="C40" s="40" t="s">
        <v>72</v>
      </c>
      <c r="D40" s="41">
        <f t="shared" si="0"/>
        <v>31.285199999999996</v>
      </c>
      <c r="E40" s="51">
        <v>26.97</v>
      </c>
      <c r="F40" s="43">
        <f t="shared" si="1"/>
        <v>400</v>
      </c>
      <c r="G40" s="52" t="s">
        <v>48</v>
      </c>
      <c r="H40" s="45">
        <f t="shared" si="2"/>
        <v>14078.34</v>
      </c>
      <c r="I40" s="46">
        <v>150</v>
      </c>
      <c r="J40" s="45">
        <f t="shared" si="3"/>
        <v>4692.78</v>
      </c>
      <c r="K40" s="47"/>
      <c r="L40" s="48"/>
      <c r="M40" s="39"/>
      <c r="N40" s="48"/>
      <c r="O40" s="39"/>
      <c r="P40" s="48"/>
      <c r="Q40" s="49">
        <v>100</v>
      </c>
      <c r="R40" s="45">
        <f t="shared" si="5"/>
        <v>4692.78</v>
      </c>
      <c r="S40" s="39"/>
      <c r="T40" s="48"/>
      <c r="U40" s="39"/>
      <c r="V40" s="48"/>
      <c r="W40" s="39"/>
      <c r="X40" s="48"/>
      <c r="Y40" s="46">
        <v>150</v>
      </c>
      <c r="Z40" s="45">
        <f t="shared" si="4"/>
        <v>4692.78</v>
      </c>
      <c r="AA40" s="39"/>
      <c r="AB40" s="48"/>
      <c r="AC40" s="39"/>
      <c r="AD40" s="48"/>
      <c r="AE40" s="39"/>
      <c r="AF40" s="48"/>
      <c r="AG40" s="31"/>
    </row>
    <row r="41" spans="2:33" ht="23.25" customHeight="1" x14ac:dyDescent="0.2">
      <c r="B41" s="37"/>
      <c r="C41" s="50" t="s">
        <v>73</v>
      </c>
      <c r="D41" s="41">
        <f t="shared" ref="D41:D72" si="6">$E41*1.16</f>
        <v>30.310799999999997</v>
      </c>
      <c r="E41" s="51">
        <v>26.13</v>
      </c>
      <c r="F41" s="43">
        <f t="shared" ref="F41:F72" si="7">$I41+$Q41+$Y41</f>
        <v>90</v>
      </c>
      <c r="G41" s="52" t="s">
        <v>41</v>
      </c>
      <c r="H41" s="45">
        <f t="shared" ref="H41:H72" si="8">$J41+$R41+$Z41</f>
        <v>2727.9719999999998</v>
      </c>
      <c r="I41" s="46">
        <v>30</v>
      </c>
      <c r="J41" s="45">
        <f t="shared" ref="J41:J72" si="9">$I41*$D41</f>
        <v>909.32399999999996</v>
      </c>
      <c r="K41" s="47"/>
      <c r="L41" s="48"/>
      <c r="M41" s="39"/>
      <c r="N41" s="48"/>
      <c r="O41" s="39"/>
      <c r="P41" s="48"/>
      <c r="Q41" s="49">
        <v>30</v>
      </c>
      <c r="R41" s="45">
        <f t="shared" si="5"/>
        <v>909.32399999999996</v>
      </c>
      <c r="S41" s="39"/>
      <c r="T41" s="48"/>
      <c r="U41" s="39"/>
      <c r="V41" s="48"/>
      <c r="W41" s="39"/>
      <c r="X41" s="48"/>
      <c r="Y41" s="46">
        <v>30</v>
      </c>
      <c r="Z41" s="45">
        <f t="shared" ref="Z41:Z72" si="10">$Y41*$D41</f>
        <v>909.32399999999996</v>
      </c>
      <c r="AA41" s="39"/>
      <c r="AB41" s="48"/>
      <c r="AC41" s="39"/>
      <c r="AD41" s="48"/>
      <c r="AE41" s="39"/>
      <c r="AF41" s="48"/>
      <c r="AG41" s="31"/>
    </row>
    <row r="42" spans="2:33" ht="23.25" customHeight="1" x14ac:dyDescent="0.2">
      <c r="B42" s="37"/>
      <c r="C42" s="40" t="s">
        <v>74</v>
      </c>
      <c r="D42" s="41">
        <f t="shared" si="6"/>
        <v>13.34</v>
      </c>
      <c r="E42" s="51">
        <v>11.5</v>
      </c>
      <c r="F42" s="43">
        <f t="shared" si="7"/>
        <v>230</v>
      </c>
      <c r="G42" s="52" t="s">
        <v>41</v>
      </c>
      <c r="H42" s="45">
        <f t="shared" si="8"/>
        <v>3468.4</v>
      </c>
      <c r="I42" s="46">
        <v>80</v>
      </c>
      <c r="J42" s="45">
        <f t="shared" si="9"/>
        <v>1067.2</v>
      </c>
      <c r="K42" s="47"/>
      <c r="L42" s="48"/>
      <c r="M42" s="39"/>
      <c r="N42" s="48"/>
      <c r="O42" s="39"/>
      <c r="P42" s="48"/>
      <c r="Q42" s="49">
        <v>50</v>
      </c>
      <c r="R42" s="45">
        <f t="shared" si="5"/>
        <v>1067.2</v>
      </c>
      <c r="S42" s="39"/>
      <c r="T42" s="48"/>
      <c r="U42" s="39"/>
      <c r="V42" s="48"/>
      <c r="W42" s="39"/>
      <c r="X42" s="48"/>
      <c r="Y42" s="46">
        <v>100</v>
      </c>
      <c r="Z42" s="45">
        <f t="shared" si="10"/>
        <v>1334</v>
      </c>
      <c r="AA42" s="39"/>
      <c r="AB42" s="48"/>
      <c r="AC42" s="39"/>
      <c r="AD42" s="48"/>
      <c r="AE42" s="39"/>
      <c r="AF42" s="48"/>
      <c r="AG42" s="31"/>
    </row>
    <row r="43" spans="2:33" ht="23.25" customHeight="1" x14ac:dyDescent="0.2">
      <c r="B43" s="37"/>
      <c r="C43" s="40" t="s">
        <v>75</v>
      </c>
      <c r="D43" s="41">
        <f t="shared" si="6"/>
        <v>14.7552</v>
      </c>
      <c r="E43" s="51">
        <v>12.72</v>
      </c>
      <c r="F43" s="43">
        <f t="shared" si="7"/>
        <v>90</v>
      </c>
      <c r="G43" s="52" t="s">
        <v>41</v>
      </c>
      <c r="H43" s="45">
        <f t="shared" si="8"/>
        <v>1327.9680000000001</v>
      </c>
      <c r="I43" s="46">
        <v>30</v>
      </c>
      <c r="J43" s="45">
        <f t="shared" si="9"/>
        <v>442.65600000000001</v>
      </c>
      <c r="K43" s="47"/>
      <c r="L43" s="48"/>
      <c r="M43" s="39"/>
      <c r="N43" s="48"/>
      <c r="O43" s="39"/>
      <c r="P43" s="48"/>
      <c r="Q43" s="49">
        <v>30</v>
      </c>
      <c r="R43" s="45">
        <f t="shared" si="5"/>
        <v>442.65600000000001</v>
      </c>
      <c r="S43" s="39"/>
      <c r="T43" s="48"/>
      <c r="U43" s="39"/>
      <c r="V43" s="48"/>
      <c r="W43" s="39"/>
      <c r="X43" s="48"/>
      <c r="Y43" s="46">
        <v>30</v>
      </c>
      <c r="Z43" s="45">
        <f t="shared" si="10"/>
        <v>442.65600000000001</v>
      </c>
      <c r="AA43" s="39"/>
      <c r="AB43" s="48"/>
      <c r="AC43" s="39"/>
      <c r="AD43" s="48"/>
      <c r="AE43" s="39"/>
      <c r="AF43" s="48"/>
      <c r="AG43" s="31"/>
    </row>
    <row r="44" spans="2:33" ht="23.25" customHeight="1" x14ac:dyDescent="0.2">
      <c r="B44" s="37"/>
      <c r="C44" s="40" t="s">
        <v>76</v>
      </c>
      <c r="D44" s="41">
        <f t="shared" si="6"/>
        <v>22.167599999999997</v>
      </c>
      <c r="E44" s="51">
        <v>19.11</v>
      </c>
      <c r="F44" s="43">
        <f t="shared" si="7"/>
        <v>90</v>
      </c>
      <c r="G44" s="52" t="s">
        <v>41</v>
      </c>
      <c r="H44" s="45">
        <f t="shared" si="8"/>
        <v>1995.0839999999998</v>
      </c>
      <c r="I44" s="46">
        <v>30</v>
      </c>
      <c r="J44" s="45">
        <f t="shared" si="9"/>
        <v>665.02799999999991</v>
      </c>
      <c r="K44" s="47"/>
      <c r="L44" s="48"/>
      <c r="M44" s="39"/>
      <c r="N44" s="48"/>
      <c r="O44" s="39"/>
      <c r="P44" s="48"/>
      <c r="Q44" s="49">
        <v>30</v>
      </c>
      <c r="R44" s="45">
        <f t="shared" si="5"/>
        <v>665.02799999999991</v>
      </c>
      <c r="S44" s="39"/>
      <c r="T44" s="48"/>
      <c r="U44" s="39"/>
      <c r="V44" s="48"/>
      <c r="W44" s="39"/>
      <c r="X44" s="48"/>
      <c r="Y44" s="46">
        <v>30</v>
      </c>
      <c r="Z44" s="45">
        <f t="shared" si="10"/>
        <v>665.02799999999991</v>
      </c>
      <c r="AA44" s="39"/>
      <c r="AB44" s="48"/>
      <c r="AC44" s="39"/>
      <c r="AD44" s="48"/>
      <c r="AE44" s="39"/>
      <c r="AF44" s="48"/>
      <c r="AG44" s="31"/>
    </row>
    <row r="45" spans="2:33" ht="23.25" customHeight="1" x14ac:dyDescent="0.2">
      <c r="B45" s="37"/>
      <c r="C45" s="40" t="s">
        <v>77</v>
      </c>
      <c r="D45" s="41">
        <f t="shared" si="6"/>
        <v>8.0851999999999986</v>
      </c>
      <c r="E45" s="51">
        <v>6.97</v>
      </c>
      <c r="F45" s="43">
        <f t="shared" si="7"/>
        <v>110</v>
      </c>
      <c r="G45" s="52" t="s">
        <v>41</v>
      </c>
      <c r="H45" s="45">
        <f t="shared" si="8"/>
        <v>970.22399999999993</v>
      </c>
      <c r="I45" s="46">
        <v>40</v>
      </c>
      <c r="J45" s="45">
        <f t="shared" si="9"/>
        <v>323.40799999999996</v>
      </c>
      <c r="K45" s="47"/>
      <c r="L45" s="48"/>
      <c r="M45" s="39"/>
      <c r="N45" s="48"/>
      <c r="O45" s="39"/>
      <c r="P45" s="48"/>
      <c r="Q45" s="49">
        <v>30</v>
      </c>
      <c r="R45" s="45">
        <f t="shared" si="5"/>
        <v>323.40799999999996</v>
      </c>
      <c r="S45" s="39"/>
      <c r="T45" s="48"/>
      <c r="U45" s="39"/>
      <c r="V45" s="48"/>
      <c r="W45" s="39"/>
      <c r="X45" s="48"/>
      <c r="Y45" s="46">
        <v>40</v>
      </c>
      <c r="Z45" s="45">
        <f t="shared" si="10"/>
        <v>323.40799999999996</v>
      </c>
      <c r="AA45" s="39"/>
      <c r="AB45" s="48"/>
      <c r="AC45" s="39"/>
      <c r="AD45" s="48"/>
      <c r="AE45" s="39"/>
      <c r="AF45" s="48"/>
      <c r="AG45" s="31"/>
    </row>
    <row r="46" spans="2:33" ht="23.25" customHeight="1" x14ac:dyDescent="0.2">
      <c r="B46" s="37"/>
      <c r="C46" s="40" t="s">
        <v>78</v>
      </c>
      <c r="D46" s="41">
        <f t="shared" si="6"/>
        <v>395.08439999999996</v>
      </c>
      <c r="E46" s="51">
        <v>340.59</v>
      </c>
      <c r="F46" s="43">
        <f t="shared" si="7"/>
        <v>40</v>
      </c>
      <c r="G46" s="52" t="s">
        <v>41</v>
      </c>
      <c r="H46" s="45">
        <f t="shared" si="8"/>
        <v>17778.797999999999</v>
      </c>
      <c r="I46" s="46">
        <v>15</v>
      </c>
      <c r="J46" s="45">
        <f t="shared" si="9"/>
        <v>5926.2659999999996</v>
      </c>
      <c r="K46" s="47"/>
      <c r="L46" s="48"/>
      <c r="M46" s="39"/>
      <c r="N46" s="48"/>
      <c r="O46" s="39"/>
      <c r="P46" s="48"/>
      <c r="Q46" s="49">
        <v>10</v>
      </c>
      <c r="R46" s="45">
        <f t="shared" si="5"/>
        <v>5926.2659999999996</v>
      </c>
      <c r="S46" s="39"/>
      <c r="T46" s="48"/>
      <c r="U46" s="39"/>
      <c r="V46" s="48"/>
      <c r="W46" s="39"/>
      <c r="X46" s="48"/>
      <c r="Y46" s="46">
        <v>15</v>
      </c>
      <c r="Z46" s="45">
        <f t="shared" si="10"/>
        <v>5926.2659999999996</v>
      </c>
      <c r="AA46" s="39"/>
      <c r="AB46" s="48"/>
      <c r="AC46" s="39"/>
      <c r="AD46" s="48"/>
      <c r="AE46" s="39"/>
      <c r="AF46" s="48"/>
      <c r="AG46" s="31"/>
    </row>
    <row r="47" spans="2:33" ht="23.25" customHeight="1" x14ac:dyDescent="0.2">
      <c r="B47" s="37"/>
      <c r="C47" s="50" t="s">
        <v>79</v>
      </c>
      <c r="D47" s="41">
        <f t="shared" si="6"/>
        <v>103.47199999999999</v>
      </c>
      <c r="E47" s="42">
        <v>89.2</v>
      </c>
      <c r="F47" s="43">
        <f t="shared" si="7"/>
        <v>130</v>
      </c>
      <c r="G47" s="52" t="s">
        <v>41</v>
      </c>
      <c r="H47" s="45">
        <f t="shared" si="8"/>
        <v>13451.36</v>
      </c>
      <c r="I47" s="59">
        <v>40</v>
      </c>
      <c r="J47" s="45">
        <f t="shared" si="9"/>
        <v>4138.88</v>
      </c>
      <c r="K47" s="47"/>
      <c r="L47" s="48"/>
      <c r="M47" s="39"/>
      <c r="N47" s="48"/>
      <c r="O47" s="39"/>
      <c r="P47" s="48"/>
      <c r="Q47" s="49">
        <v>40</v>
      </c>
      <c r="R47" s="45">
        <f t="shared" si="5"/>
        <v>4138.88</v>
      </c>
      <c r="S47" s="39"/>
      <c r="T47" s="48"/>
      <c r="U47" s="39"/>
      <c r="V47" s="48"/>
      <c r="W47" s="39"/>
      <c r="X47" s="48"/>
      <c r="Y47" s="59">
        <v>50</v>
      </c>
      <c r="Z47" s="45">
        <f t="shared" si="10"/>
        <v>5173.5999999999995</v>
      </c>
      <c r="AA47" s="39"/>
      <c r="AB47" s="48"/>
      <c r="AC47" s="39"/>
      <c r="AD47" s="48"/>
      <c r="AE47" s="39"/>
      <c r="AF47" s="48"/>
      <c r="AG47" s="31"/>
    </row>
    <row r="48" spans="2:33" ht="23.25" customHeight="1" x14ac:dyDescent="0.2">
      <c r="B48" s="37"/>
      <c r="C48" s="50" t="s">
        <v>80</v>
      </c>
      <c r="D48" s="41">
        <f t="shared" si="6"/>
        <v>1097.0352</v>
      </c>
      <c r="E48" s="42">
        <v>945.72</v>
      </c>
      <c r="F48" s="43">
        <f t="shared" si="7"/>
        <v>2</v>
      </c>
      <c r="G48" s="60" t="s">
        <v>41</v>
      </c>
      <c r="H48" s="61">
        <f t="shared" si="8"/>
        <v>3291.1055999999999</v>
      </c>
      <c r="I48" s="46">
        <v>1</v>
      </c>
      <c r="J48" s="61">
        <f t="shared" si="9"/>
        <v>1097.0352</v>
      </c>
      <c r="K48" s="62"/>
      <c r="L48" s="38"/>
      <c r="M48" s="63"/>
      <c r="N48" s="38"/>
      <c r="O48" s="63"/>
      <c r="P48" s="38"/>
      <c r="Q48" s="64">
        <v>0</v>
      </c>
      <c r="R48" s="61">
        <f t="shared" si="5"/>
        <v>1097.0352</v>
      </c>
      <c r="S48" s="63"/>
      <c r="T48" s="38"/>
      <c r="U48" s="63"/>
      <c r="V48" s="38"/>
      <c r="W48" s="63"/>
      <c r="X48" s="38"/>
      <c r="Y48" s="46">
        <v>1</v>
      </c>
      <c r="Z48" s="61">
        <f t="shared" si="10"/>
        <v>1097.0352</v>
      </c>
      <c r="AA48" s="63"/>
      <c r="AB48" s="38"/>
      <c r="AC48" s="63"/>
      <c r="AD48" s="38"/>
      <c r="AE48" s="39"/>
      <c r="AF48" s="48"/>
      <c r="AG48" s="31"/>
    </row>
    <row r="49" spans="1:33" ht="18.75" customHeight="1" x14ac:dyDescent="0.2">
      <c r="B49" s="37"/>
      <c r="C49" s="40" t="s">
        <v>81</v>
      </c>
      <c r="D49" s="41">
        <f t="shared" si="6"/>
        <v>163.6644</v>
      </c>
      <c r="E49" s="51">
        <v>141.09</v>
      </c>
      <c r="F49" s="65">
        <f t="shared" si="7"/>
        <v>1050</v>
      </c>
      <c r="G49" s="60" t="s">
        <v>39</v>
      </c>
      <c r="H49" s="61">
        <f t="shared" si="8"/>
        <v>171847.62</v>
      </c>
      <c r="I49" s="66">
        <v>350</v>
      </c>
      <c r="J49" s="67">
        <f t="shared" si="9"/>
        <v>57282.54</v>
      </c>
      <c r="K49" s="68"/>
      <c r="L49" s="69"/>
      <c r="M49" s="70"/>
      <c r="N49" s="69"/>
      <c r="O49" s="70"/>
      <c r="P49" s="69"/>
      <c r="Q49" s="71">
        <v>300</v>
      </c>
      <c r="R49" s="67">
        <f t="shared" ref="R49:R88" si="11">$Q49*$D49</f>
        <v>49099.32</v>
      </c>
      <c r="S49" s="70"/>
      <c r="T49" s="69"/>
      <c r="U49" s="70"/>
      <c r="V49" s="69"/>
      <c r="W49" s="70"/>
      <c r="X49" s="69"/>
      <c r="Y49" s="72">
        <v>400</v>
      </c>
      <c r="Z49" s="67">
        <f t="shared" si="10"/>
        <v>65465.760000000002</v>
      </c>
      <c r="AA49" s="70"/>
      <c r="AB49" s="69"/>
      <c r="AC49" s="70"/>
      <c r="AD49" s="69"/>
      <c r="AE49" s="39"/>
      <c r="AF49" s="48"/>
      <c r="AG49" s="31"/>
    </row>
    <row r="50" spans="1:33" ht="18.75" customHeight="1" x14ac:dyDescent="0.2">
      <c r="B50" s="73"/>
      <c r="C50" s="40" t="s">
        <v>82</v>
      </c>
      <c r="D50" s="41">
        <f t="shared" si="6"/>
        <v>180.05519999999999</v>
      </c>
      <c r="E50" s="42">
        <v>155.22</v>
      </c>
      <c r="F50" s="65">
        <f t="shared" si="7"/>
        <v>400</v>
      </c>
      <c r="G50" s="60" t="s">
        <v>39</v>
      </c>
      <c r="H50" s="61">
        <f t="shared" si="8"/>
        <v>72022.079999999987</v>
      </c>
      <c r="I50" s="74">
        <v>150</v>
      </c>
      <c r="J50" s="75">
        <f t="shared" si="9"/>
        <v>27008.28</v>
      </c>
      <c r="K50" s="76"/>
      <c r="L50" s="77"/>
      <c r="M50" s="76"/>
      <c r="N50" s="77"/>
      <c r="O50" s="76"/>
      <c r="P50" s="77"/>
      <c r="Q50" s="78">
        <v>100</v>
      </c>
      <c r="R50" s="45">
        <f t="shared" si="11"/>
        <v>18005.519999999997</v>
      </c>
      <c r="S50" s="76"/>
      <c r="T50" s="77"/>
      <c r="U50" s="76"/>
      <c r="V50" s="77"/>
      <c r="W50" s="76"/>
      <c r="X50" s="77"/>
      <c r="Y50" s="79">
        <v>150</v>
      </c>
      <c r="Z50" s="45">
        <f t="shared" si="10"/>
        <v>27008.28</v>
      </c>
      <c r="AA50" s="76"/>
      <c r="AB50" s="77"/>
      <c r="AC50" s="76"/>
      <c r="AD50" s="77"/>
      <c r="AE50" s="76"/>
      <c r="AF50" s="77"/>
      <c r="AG50" s="31"/>
    </row>
    <row r="51" spans="1:33" ht="18.75" customHeight="1" x14ac:dyDescent="0.2">
      <c r="B51" s="73"/>
      <c r="C51" s="40" t="s">
        <v>83</v>
      </c>
      <c r="D51" s="41">
        <f t="shared" si="6"/>
        <v>14.523199999999999</v>
      </c>
      <c r="E51" s="42">
        <v>12.52</v>
      </c>
      <c r="F51" s="65">
        <f t="shared" si="7"/>
        <v>750</v>
      </c>
      <c r="G51" s="60" t="s">
        <v>48</v>
      </c>
      <c r="H51" s="61">
        <f t="shared" si="8"/>
        <v>10892.400000000001</v>
      </c>
      <c r="I51" s="74">
        <v>300</v>
      </c>
      <c r="J51" s="75">
        <f t="shared" si="9"/>
        <v>4356.96</v>
      </c>
      <c r="K51" s="76"/>
      <c r="L51" s="77"/>
      <c r="M51" s="76"/>
      <c r="N51" s="77"/>
      <c r="O51" s="76"/>
      <c r="P51" s="77"/>
      <c r="Q51" s="78">
        <v>150</v>
      </c>
      <c r="R51" s="45">
        <f t="shared" si="11"/>
        <v>2178.48</v>
      </c>
      <c r="S51" s="76"/>
      <c r="T51" s="77"/>
      <c r="U51" s="76"/>
      <c r="V51" s="77"/>
      <c r="W51" s="76"/>
      <c r="X51" s="77"/>
      <c r="Y51" s="79">
        <v>300</v>
      </c>
      <c r="Z51" s="45">
        <f t="shared" si="10"/>
        <v>4356.96</v>
      </c>
      <c r="AA51" s="76"/>
      <c r="AB51" s="77"/>
      <c r="AC51" s="76"/>
      <c r="AD51" s="77"/>
      <c r="AE51" s="76"/>
      <c r="AF51" s="77"/>
      <c r="AG51" s="31"/>
    </row>
    <row r="52" spans="1:33" ht="25.5" customHeight="1" x14ac:dyDescent="0.2">
      <c r="B52" s="73"/>
      <c r="C52" s="40" t="s">
        <v>84</v>
      </c>
      <c r="D52" s="41">
        <f t="shared" si="6"/>
        <v>36.679200000000002</v>
      </c>
      <c r="E52" s="51">
        <v>31.62</v>
      </c>
      <c r="F52" s="65">
        <f t="shared" si="7"/>
        <v>500</v>
      </c>
      <c r="G52" s="60" t="s">
        <v>48</v>
      </c>
      <c r="H52" s="61">
        <f t="shared" si="8"/>
        <v>18339.599999999999</v>
      </c>
      <c r="I52" s="74">
        <v>150</v>
      </c>
      <c r="J52" s="75">
        <f t="shared" si="9"/>
        <v>5501.88</v>
      </c>
      <c r="K52" s="76"/>
      <c r="L52" s="77"/>
      <c r="M52" s="76"/>
      <c r="N52" s="77"/>
      <c r="O52" s="76"/>
      <c r="P52" s="77"/>
      <c r="Q52" s="78">
        <v>150</v>
      </c>
      <c r="R52" s="45">
        <f t="shared" si="11"/>
        <v>5501.88</v>
      </c>
      <c r="S52" s="76"/>
      <c r="T52" s="77"/>
      <c r="U52" s="76"/>
      <c r="V52" s="77"/>
      <c r="W52" s="76"/>
      <c r="X52" s="77"/>
      <c r="Y52" s="79">
        <v>200</v>
      </c>
      <c r="Z52" s="45">
        <f t="shared" si="10"/>
        <v>7335.84</v>
      </c>
      <c r="AA52" s="76"/>
      <c r="AB52" s="77"/>
      <c r="AC52" s="76"/>
      <c r="AD52" s="77"/>
      <c r="AE52" s="76"/>
      <c r="AF52" s="77"/>
      <c r="AG52" s="31"/>
    </row>
    <row r="53" spans="1:33" ht="16.5" customHeight="1" x14ac:dyDescent="0.2">
      <c r="A53" s="80"/>
      <c r="B53" s="77"/>
      <c r="C53" s="40" t="s">
        <v>85</v>
      </c>
      <c r="D53" s="41">
        <f t="shared" si="6"/>
        <v>33.802399999999999</v>
      </c>
      <c r="E53" s="51">
        <v>29.14</v>
      </c>
      <c r="F53" s="65">
        <f t="shared" si="7"/>
        <v>10</v>
      </c>
      <c r="G53" s="60" t="s">
        <v>48</v>
      </c>
      <c r="H53" s="61">
        <f t="shared" si="8"/>
        <v>338.024</v>
      </c>
      <c r="I53" s="74">
        <v>0</v>
      </c>
      <c r="J53" s="75">
        <f t="shared" si="9"/>
        <v>0</v>
      </c>
      <c r="K53" s="76"/>
      <c r="L53" s="77"/>
      <c r="M53" s="76"/>
      <c r="N53" s="77"/>
      <c r="O53" s="76"/>
      <c r="P53" s="77"/>
      <c r="Q53" s="78">
        <v>5</v>
      </c>
      <c r="R53" s="45">
        <f t="shared" si="11"/>
        <v>169.012</v>
      </c>
      <c r="S53" s="76"/>
      <c r="T53" s="77"/>
      <c r="U53" s="76"/>
      <c r="V53" s="77"/>
      <c r="W53" s="76"/>
      <c r="X53" s="77"/>
      <c r="Y53" s="79">
        <v>5</v>
      </c>
      <c r="Z53" s="45">
        <f t="shared" si="10"/>
        <v>169.012</v>
      </c>
      <c r="AA53" s="76"/>
      <c r="AB53" s="77"/>
      <c r="AC53" s="76"/>
      <c r="AD53" s="77"/>
      <c r="AE53" s="76"/>
      <c r="AF53" s="77"/>
      <c r="AG53" s="31"/>
    </row>
    <row r="54" spans="1:33" ht="16.5" customHeight="1" x14ac:dyDescent="0.2">
      <c r="B54" s="73"/>
      <c r="C54" s="40" t="s">
        <v>86</v>
      </c>
      <c r="D54" s="41">
        <f t="shared" si="6"/>
        <v>64.043599999999998</v>
      </c>
      <c r="E54" s="51">
        <v>55.21</v>
      </c>
      <c r="F54" s="65">
        <f t="shared" si="7"/>
        <v>10</v>
      </c>
      <c r="G54" s="60" t="s">
        <v>48</v>
      </c>
      <c r="H54" s="61">
        <f t="shared" si="8"/>
        <v>640.43599999999992</v>
      </c>
      <c r="I54" s="74">
        <v>0</v>
      </c>
      <c r="J54" s="75">
        <f t="shared" si="9"/>
        <v>0</v>
      </c>
      <c r="K54" s="76"/>
      <c r="L54" s="77"/>
      <c r="M54" s="76"/>
      <c r="N54" s="77"/>
      <c r="O54" s="76"/>
      <c r="P54" s="77"/>
      <c r="Q54" s="78">
        <v>5</v>
      </c>
      <c r="R54" s="45">
        <f t="shared" si="11"/>
        <v>320.21799999999996</v>
      </c>
      <c r="S54" s="76"/>
      <c r="T54" s="77"/>
      <c r="U54" s="76"/>
      <c r="V54" s="77"/>
      <c r="W54" s="76"/>
      <c r="X54" s="77"/>
      <c r="Y54" s="79">
        <v>5</v>
      </c>
      <c r="Z54" s="45">
        <f t="shared" si="10"/>
        <v>320.21799999999996</v>
      </c>
      <c r="AA54" s="76"/>
      <c r="AB54" s="77"/>
      <c r="AC54" s="76"/>
      <c r="AD54" s="77"/>
      <c r="AE54" s="76"/>
      <c r="AF54" s="77"/>
      <c r="AG54" s="31"/>
    </row>
    <row r="55" spans="1:33" ht="16.5" customHeight="1" x14ac:dyDescent="0.2">
      <c r="B55" s="73"/>
      <c r="C55" s="81" t="s">
        <v>87</v>
      </c>
      <c r="D55" s="41">
        <f t="shared" si="6"/>
        <v>39.289199999999994</v>
      </c>
      <c r="E55" s="58">
        <v>33.869999999999997</v>
      </c>
      <c r="F55" s="65">
        <f t="shared" si="7"/>
        <v>10</v>
      </c>
      <c r="G55" s="60" t="s">
        <v>48</v>
      </c>
      <c r="H55" s="61">
        <f t="shared" si="8"/>
        <v>392.89199999999994</v>
      </c>
      <c r="I55" s="74">
        <v>0</v>
      </c>
      <c r="J55" s="75">
        <f t="shared" si="9"/>
        <v>0</v>
      </c>
      <c r="K55" s="76"/>
      <c r="L55" s="77"/>
      <c r="M55" s="76"/>
      <c r="N55" s="77"/>
      <c r="O55" s="76"/>
      <c r="P55" s="77"/>
      <c r="Q55" s="78">
        <v>5</v>
      </c>
      <c r="R55" s="45">
        <f t="shared" si="11"/>
        <v>196.44599999999997</v>
      </c>
      <c r="S55" s="76"/>
      <c r="T55" s="77"/>
      <c r="U55" s="76"/>
      <c r="V55" s="77"/>
      <c r="W55" s="76"/>
      <c r="X55" s="77"/>
      <c r="Y55" s="79">
        <v>5</v>
      </c>
      <c r="Z55" s="45">
        <f t="shared" si="10"/>
        <v>196.44599999999997</v>
      </c>
      <c r="AA55" s="76"/>
      <c r="AB55" s="77"/>
      <c r="AC55" s="76"/>
      <c r="AD55" s="77"/>
      <c r="AE55" s="76"/>
      <c r="AF55" s="77"/>
      <c r="AG55" s="31"/>
    </row>
    <row r="56" spans="1:33" ht="25.5" customHeight="1" x14ac:dyDescent="0.2">
      <c r="B56" s="73"/>
      <c r="C56" s="40" t="s">
        <v>88</v>
      </c>
      <c r="D56" s="41">
        <f t="shared" si="6"/>
        <v>109.53879999999999</v>
      </c>
      <c r="E56" s="51">
        <v>94.43</v>
      </c>
      <c r="F56" s="65">
        <f t="shared" si="7"/>
        <v>6500</v>
      </c>
      <c r="G56" s="60" t="s">
        <v>39</v>
      </c>
      <c r="H56" s="61">
        <f t="shared" si="8"/>
        <v>712002.2</v>
      </c>
      <c r="I56" s="82">
        <v>2000</v>
      </c>
      <c r="J56" s="75">
        <f t="shared" si="9"/>
        <v>219077.59999999998</v>
      </c>
      <c r="K56" s="76"/>
      <c r="L56" s="77"/>
      <c r="M56" s="76"/>
      <c r="N56" s="77"/>
      <c r="O56" s="76"/>
      <c r="P56" s="77"/>
      <c r="Q56" s="78">
        <v>2000</v>
      </c>
      <c r="R56" s="45">
        <f t="shared" si="11"/>
        <v>219077.59999999998</v>
      </c>
      <c r="S56" s="76"/>
      <c r="T56" s="77"/>
      <c r="U56" s="76"/>
      <c r="V56" s="77"/>
      <c r="W56" s="76"/>
      <c r="X56" s="77"/>
      <c r="Y56" s="79">
        <v>2500</v>
      </c>
      <c r="Z56" s="45">
        <f t="shared" si="10"/>
        <v>273847</v>
      </c>
      <c r="AA56" s="76"/>
      <c r="AB56" s="77"/>
      <c r="AC56" s="76"/>
      <c r="AD56" s="77"/>
      <c r="AE56" s="76"/>
      <c r="AF56" s="77"/>
      <c r="AG56" s="31"/>
    </row>
    <row r="57" spans="1:33" ht="27.75" customHeight="1" x14ac:dyDescent="0.2">
      <c r="B57" s="73"/>
      <c r="C57" s="40" t="s">
        <v>89</v>
      </c>
      <c r="D57" s="41">
        <f t="shared" si="6"/>
        <v>132.59959999999998</v>
      </c>
      <c r="E57" s="51">
        <v>114.31</v>
      </c>
      <c r="F57" s="65">
        <f t="shared" si="7"/>
        <v>600</v>
      </c>
      <c r="G57" s="60" t="s">
        <v>39</v>
      </c>
      <c r="H57" s="61">
        <f t="shared" si="8"/>
        <v>79559.75999999998</v>
      </c>
      <c r="I57" s="74">
        <v>200</v>
      </c>
      <c r="J57" s="75">
        <f t="shared" si="9"/>
        <v>26519.919999999995</v>
      </c>
      <c r="K57" s="76"/>
      <c r="L57" s="77"/>
      <c r="M57" s="76"/>
      <c r="N57" s="77"/>
      <c r="O57" s="76"/>
      <c r="P57" s="77"/>
      <c r="Q57" s="78">
        <v>150</v>
      </c>
      <c r="R57" s="45">
        <f t="shared" si="11"/>
        <v>19889.939999999999</v>
      </c>
      <c r="S57" s="76"/>
      <c r="T57" s="77"/>
      <c r="U57" s="76"/>
      <c r="V57" s="77"/>
      <c r="W57" s="76"/>
      <c r="X57" s="77"/>
      <c r="Y57" s="79">
        <v>250</v>
      </c>
      <c r="Z57" s="45">
        <f t="shared" si="10"/>
        <v>33149.899999999994</v>
      </c>
      <c r="AA57" s="76"/>
      <c r="AB57" s="77"/>
      <c r="AC57" s="76"/>
      <c r="AD57" s="77"/>
      <c r="AE57" s="76"/>
      <c r="AF57" s="77"/>
      <c r="AG57" s="31"/>
    </row>
    <row r="58" spans="1:33" ht="18" customHeight="1" x14ac:dyDescent="0.2">
      <c r="B58" s="73"/>
      <c r="C58" s="50" t="s">
        <v>90</v>
      </c>
      <c r="D58" s="41">
        <f t="shared" si="6"/>
        <v>28.466399999999997</v>
      </c>
      <c r="E58" s="42">
        <v>24.54</v>
      </c>
      <c r="F58" s="65">
        <f t="shared" si="7"/>
        <v>400</v>
      </c>
      <c r="G58" s="60" t="s">
        <v>41</v>
      </c>
      <c r="H58" s="61">
        <f t="shared" si="8"/>
        <v>11386.559999999998</v>
      </c>
      <c r="I58" s="74">
        <v>150</v>
      </c>
      <c r="J58" s="75">
        <f t="shared" si="9"/>
        <v>4269.9599999999991</v>
      </c>
      <c r="K58" s="76"/>
      <c r="L58" s="77"/>
      <c r="M58" s="76"/>
      <c r="N58" s="77"/>
      <c r="O58" s="76"/>
      <c r="P58" s="77"/>
      <c r="Q58" s="78">
        <v>100</v>
      </c>
      <c r="R58" s="45">
        <f t="shared" si="11"/>
        <v>2846.64</v>
      </c>
      <c r="S58" s="76"/>
      <c r="T58" s="77"/>
      <c r="U58" s="76"/>
      <c r="V58" s="77"/>
      <c r="W58" s="76"/>
      <c r="X58" s="77"/>
      <c r="Y58" s="79">
        <v>150</v>
      </c>
      <c r="Z58" s="45">
        <f t="shared" si="10"/>
        <v>4269.9599999999991</v>
      </c>
      <c r="AA58" s="76"/>
      <c r="AB58" s="77"/>
      <c r="AC58" s="76"/>
      <c r="AD58" s="77"/>
      <c r="AE58" s="76"/>
      <c r="AF58" s="77"/>
      <c r="AG58" s="31"/>
    </row>
    <row r="59" spans="1:33" ht="18" customHeight="1" x14ac:dyDescent="0.2">
      <c r="B59" s="73"/>
      <c r="C59" s="50" t="s">
        <v>91</v>
      </c>
      <c r="D59" s="41">
        <f t="shared" si="6"/>
        <v>7.6212</v>
      </c>
      <c r="E59" s="42">
        <v>6.57</v>
      </c>
      <c r="F59" s="65">
        <f t="shared" si="7"/>
        <v>70</v>
      </c>
      <c r="G59" s="60" t="s">
        <v>41</v>
      </c>
      <c r="H59" s="61">
        <f t="shared" si="8"/>
        <v>533.48400000000004</v>
      </c>
      <c r="I59" s="74">
        <v>30</v>
      </c>
      <c r="J59" s="75">
        <f t="shared" si="9"/>
        <v>228.636</v>
      </c>
      <c r="K59" s="76"/>
      <c r="L59" s="77"/>
      <c r="M59" s="76"/>
      <c r="N59" s="77"/>
      <c r="O59" s="76"/>
      <c r="P59" s="77"/>
      <c r="Q59" s="78">
        <v>10</v>
      </c>
      <c r="R59" s="45">
        <f t="shared" si="11"/>
        <v>76.212000000000003</v>
      </c>
      <c r="S59" s="76"/>
      <c r="T59" s="77"/>
      <c r="U59" s="76"/>
      <c r="V59" s="77"/>
      <c r="W59" s="76"/>
      <c r="X59" s="77"/>
      <c r="Y59" s="79">
        <v>30</v>
      </c>
      <c r="Z59" s="45">
        <f t="shared" si="10"/>
        <v>228.636</v>
      </c>
      <c r="AA59" s="76"/>
      <c r="AB59" s="77"/>
      <c r="AC59" s="76"/>
      <c r="AD59" s="77"/>
      <c r="AE59" s="76"/>
      <c r="AF59" s="77"/>
      <c r="AG59" s="31"/>
    </row>
    <row r="60" spans="1:33" ht="18" customHeight="1" x14ac:dyDescent="0.2">
      <c r="B60" s="73"/>
      <c r="C60" s="50" t="s">
        <v>92</v>
      </c>
      <c r="D60" s="41">
        <f t="shared" si="6"/>
        <v>11.1244</v>
      </c>
      <c r="E60" s="42">
        <v>9.59</v>
      </c>
      <c r="F60" s="65">
        <f t="shared" si="7"/>
        <v>80</v>
      </c>
      <c r="G60" s="60" t="s">
        <v>41</v>
      </c>
      <c r="H60" s="61">
        <f t="shared" si="8"/>
        <v>889.952</v>
      </c>
      <c r="I60" s="74">
        <v>30</v>
      </c>
      <c r="J60" s="75">
        <f t="shared" si="9"/>
        <v>333.73199999999997</v>
      </c>
      <c r="K60" s="76"/>
      <c r="L60" s="77"/>
      <c r="M60" s="76"/>
      <c r="N60" s="77"/>
      <c r="O60" s="76"/>
      <c r="P60" s="77"/>
      <c r="Q60" s="78">
        <v>10</v>
      </c>
      <c r="R60" s="45">
        <f t="shared" si="11"/>
        <v>111.244</v>
      </c>
      <c r="S60" s="76"/>
      <c r="T60" s="77"/>
      <c r="U60" s="76"/>
      <c r="V60" s="77"/>
      <c r="W60" s="76"/>
      <c r="X60" s="77"/>
      <c r="Y60" s="79">
        <v>40</v>
      </c>
      <c r="Z60" s="45">
        <f t="shared" si="10"/>
        <v>444.976</v>
      </c>
      <c r="AA60" s="76"/>
      <c r="AB60" s="77"/>
      <c r="AC60" s="76"/>
      <c r="AD60" s="77"/>
      <c r="AE60" s="76"/>
      <c r="AF60" s="77"/>
      <c r="AG60" s="31"/>
    </row>
    <row r="61" spans="1:33" ht="24" customHeight="1" x14ac:dyDescent="0.2">
      <c r="B61" s="73"/>
      <c r="C61" s="40" t="s">
        <v>93</v>
      </c>
      <c r="D61" s="41">
        <f t="shared" si="6"/>
        <v>4.3035999999999994</v>
      </c>
      <c r="E61" s="51">
        <v>3.71</v>
      </c>
      <c r="F61" s="65">
        <f t="shared" si="7"/>
        <v>1200</v>
      </c>
      <c r="G61" s="60" t="s">
        <v>41</v>
      </c>
      <c r="H61" s="61">
        <f t="shared" si="8"/>
        <v>5164.32</v>
      </c>
      <c r="I61" s="74">
        <v>400</v>
      </c>
      <c r="J61" s="75">
        <f t="shared" si="9"/>
        <v>1721.4399999999998</v>
      </c>
      <c r="K61" s="76"/>
      <c r="L61" s="77"/>
      <c r="M61" s="76"/>
      <c r="N61" s="77"/>
      <c r="O61" s="76"/>
      <c r="P61" s="77"/>
      <c r="Q61" s="78">
        <v>300</v>
      </c>
      <c r="R61" s="45">
        <f t="shared" si="11"/>
        <v>1291.08</v>
      </c>
      <c r="S61" s="76"/>
      <c r="T61" s="77"/>
      <c r="U61" s="76"/>
      <c r="V61" s="77"/>
      <c r="W61" s="76"/>
      <c r="X61" s="77"/>
      <c r="Y61" s="79">
        <v>500</v>
      </c>
      <c r="Z61" s="45">
        <f t="shared" si="10"/>
        <v>2151.7999999999997</v>
      </c>
      <c r="AA61" s="76"/>
      <c r="AB61" s="77"/>
      <c r="AC61" s="76"/>
      <c r="AD61" s="77"/>
      <c r="AE61" s="76"/>
      <c r="AF61" s="77"/>
      <c r="AG61" s="31"/>
    </row>
    <row r="62" spans="1:33" ht="24.75" customHeight="1" x14ac:dyDescent="0.2">
      <c r="B62" s="73"/>
      <c r="C62" s="50" t="s">
        <v>94</v>
      </c>
      <c r="D62" s="41">
        <f t="shared" si="6"/>
        <v>42.989600000000003</v>
      </c>
      <c r="E62" s="42">
        <v>37.06</v>
      </c>
      <c r="F62" s="65">
        <f t="shared" si="7"/>
        <v>75</v>
      </c>
      <c r="G62" s="60" t="s">
        <v>41</v>
      </c>
      <c r="H62" s="61">
        <f t="shared" si="8"/>
        <v>3224.2200000000003</v>
      </c>
      <c r="I62" s="74">
        <v>30</v>
      </c>
      <c r="J62" s="75">
        <f t="shared" si="9"/>
        <v>1289.6880000000001</v>
      </c>
      <c r="K62" s="76"/>
      <c r="L62" s="77"/>
      <c r="M62" s="76"/>
      <c r="N62" s="77"/>
      <c r="O62" s="76"/>
      <c r="P62" s="77"/>
      <c r="Q62" s="78">
        <v>15</v>
      </c>
      <c r="R62" s="77">
        <f t="shared" si="11"/>
        <v>644.84400000000005</v>
      </c>
      <c r="S62" s="76"/>
      <c r="T62" s="77"/>
      <c r="U62" s="76"/>
      <c r="V62" s="77"/>
      <c r="W62" s="76"/>
      <c r="X62" s="77"/>
      <c r="Y62" s="79">
        <v>30</v>
      </c>
      <c r="Z62" s="83">
        <f t="shared" si="10"/>
        <v>1289.6880000000001</v>
      </c>
      <c r="AA62" s="76"/>
      <c r="AB62" s="77"/>
      <c r="AC62" s="76"/>
      <c r="AD62" s="77"/>
      <c r="AE62" s="76"/>
      <c r="AF62" s="77"/>
      <c r="AG62" s="31"/>
    </row>
    <row r="63" spans="1:33" ht="24" customHeight="1" x14ac:dyDescent="0.2">
      <c r="B63" s="73"/>
      <c r="C63" s="50" t="s">
        <v>95</v>
      </c>
      <c r="D63" s="41">
        <f t="shared" si="6"/>
        <v>17.052</v>
      </c>
      <c r="E63" s="51">
        <v>14.7</v>
      </c>
      <c r="F63" s="65">
        <f t="shared" si="7"/>
        <v>110</v>
      </c>
      <c r="G63" s="60" t="s">
        <v>41</v>
      </c>
      <c r="H63" s="61">
        <f t="shared" si="8"/>
        <v>1875.7199999999998</v>
      </c>
      <c r="I63" s="74">
        <v>40</v>
      </c>
      <c r="J63" s="75">
        <f t="shared" si="9"/>
        <v>682.07999999999993</v>
      </c>
      <c r="K63" s="76"/>
      <c r="L63" s="77"/>
      <c r="M63" s="76"/>
      <c r="N63" s="77"/>
      <c r="O63" s="76"/>
      <c r="P63" s="77"/>
      <c r="Q63" s="78">
        <v>30</v>
      </c>
      <c r="R63" s="77">
        <f t="shared" si="11"/>
        <v>511.56</v>
      </c>
      <c r="S63" s="76"/>
      <c r="T63" s="77"/>
      <c r="U63" s="76"/>
      <c r="V63" s="77"/>
      <c r="W63" s="76"/>
      <c r="X63" s="77"/>
      <c r="Y63" s="79">
        <v>40</v>
      </c>
      <c r="Z63" s="83">
        <f t="shared" si="10"/>
        <v>682.07999999999993</v>
      </c>
      <c r="AA63" s="76"/>
      <c r="AB63" s="77"/>
      <c r="AC63" s="76"/>
      <c r="AD63" s="77"/>
      <c r="AE63" s="76"/>
      <c r="AF63" s="77"/>
      <c r="AG63" s="31"/>
    </row>
    <row r="64" spans="1:33" ht="25.5" customHeight="1" x14ac:dyDescent="0.2">
      <c r="B64" s="73"/>
      <c r="C64" s="40" t="s">
        <v>96</v>
      </c>
      <c r="D64" s="41">
        <f t="shared" si="6"/>
        <v>84.795999999999992</v>
      </c>
      <c r="E64" s="51">
        <v>73.099999999999994</v>
      </c>
      <c r="F64" s="65">
        <f t="shared" si="7"/>
        <v>16</v>
      </c>
      <c r="G64" s="60" t="s">
        <v>41</v>
      </c>
      <c r="H64" s="61">
        <f t="shared" si="8"/>
        <v>1356.7359999999999</v>
      </c>
      <c r="I64" s="74">
        <v>8</v>
      </c>
      <c r="J64" s="75">
        <f t="shared" si="9"/>
        <v>678.36799999999994</v>
      </c>
      <c r="K64" s="76"/>
      <c r="L64" s="77"/>
      <c r="M64" s="76"/>
      <c r="N64" s="77"/>
      <c r="O64" s="76"/>
      <c r="P64" s="77"/>
      <c r="Q64" s="78">
        <v>3</v>
      </c>
      <c r="R64" s="77">
        <f t="shared" si="11"/>
        <v>254.38799999999998</v>
      </c>
      <c r="S64" s="76"/>
      <c r="T64" s="77"/>
      <c r="U64" s="76"/>
      <c r="V64" s="77"/>
      <c r="W64" s="76"/>
      <c r="X64" s="77"/>
      <c r="Y64" s="79">
        <v>5</v>
      </c>
      <c r="Z64" s="83">
        <f t="shared" si="10"/>
        <v>423.97999999999996</v>
      </c>
      <c r="AA64" s="76"/>
      <c r="AB64" s="77"/>
      <c r="AC64" s="76"/>
      <c r="AD64" s="77"/>
      <c r="AE64" s="76"/>
      <c r="AF64" s="77"/>
      <c r="AG64" s="31"/>
    </row>
    <row r="65" spans="2:34" ht="23.25" customHeight="1" x14ac:dyDescent="0.2">
      <c r="B65" s="73"/>
      <c r="C65" s="50" t="s">
        <v>97</v>
      </c>
      <c r="D65" s="41">
        <f t="shared" si="6"/>
        <v>17.191199999999998</v>
      </c>
      <c r="E65" s="51">
        <v>14.82</v>
      </c>
      <c r="F65" s="65">
        <f t="shared" si="7"/>
        <v>550</v>
      </c>
      <c r="G65" s="60" t="s">
        <v>98</v>
      </c>
      <c r="H65" s="61">
        <f t="shared" si="8"/>
        <v>9455.16</v>
      </c>
      <c r="I65" s="74">
        <v>200</v>
      </c>
      <c r="J65" s="75">
        <f t="shared" si="9"/>
        <v>3438.24</v>
      </c>
      <c r="K65" s="76"/>
      <c r="L65" s="77"/>
      <c r="M65" s="76"/>
      <c r="N65" s="77"/>
      <c r="O65" s="76"/>
      <c r="P65" s="77"/>
      <c r="Q65" s="78">
        <v>150</v>
      </c>
      <c r="R65" s="77">
        <f t="shared" si="11"/>
        <v>2578.6799999999998</v>
      </c>
      <c r="S65" s="76"/>
      <c r="T65" s="77"/>
      <c r="U65" s="76"/>
      <c r="V65" s="77"/>
      <c r="W65" s="76"/>
      <c r="X65" s="77"/>
      <c r="Y65" s="79">
        <v>200</v>
      </c>
      <c r="Z65" s="83">
        <f t="shared" si="10"/>
        <v>3438.24</v>
      </c>
      <c r="AA65" s="76"/>
      <c r="AB65" s="77"/>
      <c r="AC65" s="76"/>
      <c r="AD65" s="77"/>
      <c r="AE65" s="76"/>
      <c r="AF65" s="77"/>
      <c r="AG65" s="31"/>
    </row>
    <row r="66" spans="2:34" ht="23.25" customHeight="1" x14ac:dyDescent="0.2">
      <c r="B66" s="73"/>
      <c r="C66" s="40" t="s">
        <v>99</v>
      </c>
      <c r="D66" s="41">
        <f t="shared" si="6"/>
        <v>23.721999999999998</v>
      </c>
      <c r="E66" s="51">
        <v>20.45</v>
      </c>
      <c r="F66" s="65">
        <f t="shared" si="7"/>
        <v>70</v>
      </c>
      <c r="G66" s="60" t="s">
        <v>98</v>
      </c>
      <c r="H66" s="61">
        <f t="shared" si="8"/>
        <v>1660.54</v>
      </c>
      <c r="I66" s="74">
        <v>30</v>
      </c>
      <c r="J66" s="75">
        <f t="shared" si="9"/>
        <v>711.66</v>
      </c>
      <c r="K66" s="76"/>
      <c r="L66" s="77"/>
      <c r="M66" s="76"/>
      <c r="N66" s="77"/>
      <c r="O66" s="76"/>
      <c r="P66" s="77"/>
      <c r="Q66" s="78">
        <v>10</v>
      </c>
      <c r="R66" s="77">
        <f t="shared" si="11"/>
        <v>237.21999999999997</v>
      </c>
      <c r="S66" s="76"/>
      <c r="T66" s="77"/>
      <c r="U66" s="76"/>
      <c r="V66" s="77"/>
      <c r="W66" s="76"/>
      <c r="X66" s="77"/>
      <c r="Y66" s="79">
        <v>30</v>
      </c>
      <c r="Z66" s="83">
        <f t="shared" si="10"/>
        <v>711.66</v>
      </c>
      <c r="AA66" s="76"/>
      <c r="AB66" s="77"/>
      <c r="AC66" s="76"/>
      <c r="AD66" s="77"/>
      <c r="AE66" s="76"/>
      <c r="AF66" s="77"/>
      <c r="AG66" s="31"/>
    </row>
    <row r="67" spans="2:34" ht="23.25" customHeight="1" x14ac:dyDescent="0.2">
      <c r="B67" s="73"/>
      <c r="C67" s="50" t="s">
        <v>100</v>
      </c>
      <c r="D67" s="41">
        <f t="shared" si="6"/>
        <v>10.080399999999999</v>
      </c>
      <c r="E67" s="51">
        <v>8.69</v>
      </c>
      <c r="F67" s="65">
        <f t="shared" si="7"/>
        <v>720</v>
      </c>
      <c r="G67" s="60" t="s">
        <v>41</v>
      </c>
      <c r="H67" s="61">
        <f t="shared" si="8"/>
        <v>7257.8879999999999</v>
      </c>
      <c r="I67" s="74">
        <v>240</v>
      </c>
      <c r="J67" s="75">
        <f t="shared" si="9"/>
        <v>2419.2959999999998</v>
      </c>
      <c r="K67" s="76"/>
      <c r="L67" s="77"/>
      <c r="M67" s="76"/>
      <c r="N67" s="77"/>
      <c r="O67" s="76"/>
      <c r="P67" s="77"/>
      <c r="Q67" s="78">
        <v>180</v>
      </c>
      <c r="R67" s="77">
        <f t="shared" si="11"/>
        <v>1814.4719999999998</v>
      </c>
      <c r="S67" s="76"/>
      <c r="T67" s="77"/>
      <c r="U67" s="76"/>
      <c r="V67" s="77"/>
      <c r="W67" s="76"/>
      <c r="X67" s="77"/>
      <c r="Y67" s="79">
        <v>300</v>
      </c>
      <c r="Z67" s="83">
        <f t="shared" si="10"/>
        <v>3024.12</v>
      </c>
      <c r="AA67" s="76"/>
      <c r="AB67" s="77"/>
      <c r="AC67" s="76"/>
      <c r="AD67" s="77"/>
      <c r="AE67" s="76"/>
      <c r="AF67" s="77"/>
      <c r="AG67" s="31"/>
    </row>
    <row r="68" spans="2:34" ht="24" customHeight="1" x14ac:dyDescent="0.2">
      <c r="B68" s="73"/>
      <c r="C68" s="50" t="s">
        <v>101</v>
      </c>
      <c r="D68" s="41">
        <f t="shared" si="6"/>
        <v>13.676399999999997</v>
      </c>
      <c r="E68" s="51">
        <v>11.79</v>
      </c>
      <c r="F68" s="65">
        <f t="shared" si="7"/>
        <v>360</v>
      </c>
      <c r="G68" s="60" t="s">
        <v>41</v>
      </c>
      <c r="H68" s="61">
        <f t="shared" si="8"/>
        <v>4923.503999999999</v>
      </c>
      <c r="I68" s="74">
        <v>120</v>
      </c>
      <c r="J68" s="75">
        <f t="shared" si="9"/>
        <v>1641.1679999999997</v>
      </c>
      <c r="K68" s="76"/>
      <c r="L68" s="77"/>
      <c r="M68" s="76"/>
      <c r="N68" s="77"/>
      <c r="O68" s="76"/>
      <c r="P68" s="77"/>
      <c r="Q68" s="78">
        <v>120</v>
      </c>
      <c r="R68" s="77">
        <f t="shared" si="11"/>
        <v>1641.1679999999997</v>
      </c>
      <c r="S68" s="76"/>
      <c r="T68" s="77"/>
      <c r="U68" s="76"/>
      <c r="V68" s="77"/>
      <c r="W68" s="76"/>
      <c r="X68" s="77"/>
      <c r="Y68" s="79">
        <v>120</v>
      </c>
      <c r="Z68" s="83">
        <f t="shared" si="10"/>
        <v>1641.1679999999997</v>
      </c>
      <c r="AA68" s="76"/>
      <c r="AB68" s="77"/>
      <c r="AC68" s="76"/>
      <c r="AD68" s="77"/>
      <c r="AE68" s="76"/>
      <c r="AF68" s="77"/>
      <c r="AG68" s="31"/>
    </row>
    <row r="69" spans="2:34" ht="24" customHeight="1" x14ac:dyDescent="0.2">
      <c r="B69" s="73"/>
      <c r="C69" s="50" t="s">
        <v>102</v>
      </c>
      <c r="D69" s="41">
        <f t="shared" si="6"/>
        <v>9.338000000000001</v>
      </c>
      <c r="E69" s="51">
        <v>8.0500000000000007</v>
      </c>
      <c r="F69" s="65">
        <f t="shared" si="7"/>
        <v>360</v>
      </c>
      <c r="G69" s="60" t="s">
        <v>41</v>
      </c>
      <c r="H69" s="61">
        <f t="shared" si="8"/>
        <v>3361.6800000000003</v>
      </c>
      <c r="I69" s="74">
        <v>120</v>
      </c>
      <c r="J69" s="75">
        <f t="shared" si="9"/>
        <v>1120.5600000000002</v>
      </c>
      <c r="K69" s="76"/>
      <c r="L69" s="77"/>
      <c r="M69" s="76"/>
      <c r="N69" s="77"/>
      <c r="O69" s="76"/>
      <c r="P69" s="77"/>
      <c r="Q69" s="78">
        <v>120</v>
      </c>
      <c r="R69" s="77">
        <f t="shared" si="11"/>
        <v>1120.5600000000002</v>
      </c>
      <c r="S69" s="76"/>
      <c r="T69" s="77"/>
      <c r="U69" s="76"/>
      <c r="V69" s="77"/>
      <c r="W69" s="76"/>
      <c r="X69" s="77"/>
      <c r="Y69" s="79">
        <v>120</v>
      </c>
      <c r="Z69" s="83">
        <f t="shared" si="10"/>
        <v>1120.5600000000002</v>
      </c>
      <c r="AA69" s="76"/>
      <c r="AB69" s="77"/>
      <c r="AC69" s="76"/>
      <c r="AD69" s="77"/>
      <c r="AE69" s="76"/>
      <c r="AF69" s="77"/>
      <c r="AG69" s="31"/>
    </row>
    <row r="70" spans="2:34" ht="24" customHeight="1" x14ac:dyDescent="0.2">
      <c r="B70" s="73"/>
      <c r="C70" s="50" t="s">
        <v>103</v>
      </c>
      <c r="D70" s="41">
        <f t="shared" si="6"/>
        <v>9.338000000000001</v>
      </c>
      <c r="E70" s="51">
        <v>8.0500000000000007</v>
      </c>
      <c r="F70" s="65">
        <f t="shared" si="7"/>
        <v>540</v>
      </c>
      <c r="G70" s="60" t="s">
        <v>41</v>
      </c>
      <c r="H70" s="61">
        <f t="shared" si="8"/>
        <v>5042.5200000000004</v>
      </c>
      <c r="I70" s="74">
        <v>180</v>
      </c>
      <c r="J70" s="75">
        <f t="shared" si="9"/>
        <v>1680.8400000000001</v>
      </c>
      <c r="K70" s="76"/>
      <c r="L70" s="77"/>
      <c r="M70" s="76"/>
      <c r="N70" s="77"/>
      <c r="O70" s="76"/>
      <c r="P70" s="77"/>
      <c r="Q70" s="78">
        <v>120</v>
      </c>
      <c r="R70" s="77">
        <f t="shared" si="11"/>
        <v>1120.5600000000002</v>
      </c>
      <c r="S70" s="76"/>
      <c r="T70" s="77"/>
      <c r="U70" s="76"/>
      <c r="V70" s="77"/>
      <c r="W70" s="76"/>
      <c r="X70" s="77"/>
      <c r="Y70" s="79">
        <v>240</v>
      </c>
      <c r="Z70" s="83">
        <f t="shared" si="10"/>
        <v>2241.1200000000003</v>
      </c>
      <c r="AA70" s="76"/>
      <c r="AB70" s="77"/>
      <c r="AC70" s="76"/>
      <c r="AD70" s="77"/>
      <c r="AE70" s="76"/>
      <c r="AF70" s="77"/>
      <c r="AG70" s="31"/>
    </row>
    <row r="71" spans="2:34" ht="24" customHeight="1" x14ac:dyDescent="0.2">
      <c r="B71" s="73"/>
      <c r="C71" s="50" t="s">
        <v>104</v>
      </c>
      <c r="D71" s="41">
        <f t="shared" si="6"/>
        <v>9.338000000000001</v>
      </c>
      <c r="E71" s="51">
        <v>8.0500000000000007</v>
      </c>
      <c r="F71" s="65">
        <f t="shared" si="7"/>
        <v>660</v>
      </c>
      <c r="G71" s="60" t="s">
        <v>41</v>
      </c>
      <c r="H71" s="61">
        <f t="shared" si="8"/>
        <v>6163.0800000000008</v>
      </c>
      <c r="I71" s="74">
        <v>240</v>
      </c>
      <c r="J71" s="75">
        <f t="shared" si="9"/>
        <v>2241.1200000000003</v>
      </c>
      <c r="K71" s="76"/>
      <c r="L71" s="77"/>
      <c r="M71" s="76"/>
      <c r="N71" s="77"/>
      <c r="O71" s="76"/>
      <c r="P71" s="77"/>
      <c r="Q71" s="78">
        <v>180</v>
      </c>
      <c r="R71" s="77">
        <f t="shared" si="11"/>
        <v>1680.8400000000001</v>
      </c>
      <c r="S71" s="76"/>
      <c r="T71" s="77"/>
      <c r="U71" s="76"/>
      <c r="V71" s="77"/>
      <c r="W71" s="76"/>
      <c r="X71" s="77"/>
      <c r="Y71" s="79">
        <v>240</v>
      </c>
      <c r="Z71" s="83">
        <f t="shared" si="10"/>
        <v>2241.1200000000003</v>
      </c>
      <c r="AA71" s="76"/>
      <c r="AB71" s="77"/>
      <c r="AC71" s="76"/>
      <c r="AD71" s="77"/>
      <c r="AE71" s="76"/>
      <c r="AF71" s="77"/>
      <c r="AG71" s="31"/>
    </row>
    <row r="72" spans="2:34" ht="24.75" customHeight="1" x14ac:dyDescent="0.2">
      <c r="B72" s="73"/>
      <c r="C72" s="50" t="s">
        <v>105</v>
      </c>
      <c r="D72" s="41">
        <f t="shared" si="6"/>
        <v>75.608800000000002</v>
      </c>
      <c r="E72" s="51">
        <v>65.180000000000007</v>
      </c>
      <c r="F72" s="65">
        <f t="shared" si="7"/>
        <v>75</v>
      </c>
      <c r="G72" s="60" t="s">
        <v>39</v>
      </c>
      <c r="H72" s="61">
        <f t="shared" si="8"/>
        <v>5670.66</v>
      </c>
      <c r="I72" s="74">
        <v>30</v>
      </c>
      <c r="J72" s="75">
        <f t="shared" si="9"/>
        <v>2268.2640000000001</v>
      </c>
      <c r="K72" s="76"/>
      <c r="L72" s="77"/>
      <c r="M72" s="76"/>
      <c r="N72" s="77"/>
      <c r="O72" s="76"/>
      <c r="P72" s="77"/>
      <c r="Q72" s="78">
        <v>15</v>
      </c>
      <c r="R72" s="77">
        <f t="shared" si="11"/>
        <v>1134.1320000000001</v>
      </c>
      <c r="S72" s="76"/>
      <c r="T72" s="77"/>
      <c r="U72" s="76"/>
      <c r="V72" s="77"/>
      <c r="W72" s="76"/>
      <c r="X72" s="77"/>
      <c r="Y72" s="79">
        <v>30</v>
      </c>
      <c r="Z72" s="83">
        <f t="shared" si="10"/>
        <v>2268.2640000000001</v>
      </c>
      <c r="AA72" s="76"/>
      <c r="AB72" s="77"/>
      <c r="AC72" s="76"/>
      <c r="AD72" s="77"/>
      <c r="AE72" s="76"/>
      <c r="AF72" s="77"/>
      <c r="AG72" s="31"/>
    </row>
    <row r="73" spans="2:34" ht="24" customHeight="1" x14ac:dyDescent="0.2">
      <c r="B73" s="73"/>
      <c r="C73" s="50" t="s">
        <v>106</v>
      </c>
      <c r="D73" s="41">
        <f t="shared" ref="D73:D88" si="12">$E73*1.16</f>
        <v>16.147199999999998</v>
      </c>
      <c r="E73" s="51">
        <v>13.92</v>
      </c>
      <c r="F73" s="65">
        <f t="shared" ref="F73:F88" si="13">$I73+$Q73+$Y73</f>
        <v>1300</v>
      </c>
      <c r="G73" s="60" t="s">
        <v>41</v>
      </c>
      <c r="H73" s="61">
        <f t="shared" ref="H73:H88" si="14">$J73+$R73+$Z73</f>
        <v>20991.359999999997</v>
      </c>
      <c r="I73" s="74">
        <v>400</v>
      </c>
      <c r="J73" s="75">
        <f t="shared" ref="J73:J88" si="15">$I73*$D73</f>
        <v>6458.8799999999992</v>
      </c>
      <c r="K73" s="76"/>
      <c r="L73" s="77"/>
      <c r="M73" s="76"/>
      <c r="N73" s="77"/>
      <c r="O73" s="76"/>
      <c r="P73" s="77"/>
      <c r="Q73" s="78">
        <v>400</v>
      </c>
      <c r="R73" s="77">
        <f t="shared" si="11"/>
        <v>6458.8799999999992</v>
      </c>
      <c r="S73" s="76"/>
      <c r="T73" s="77"/>
      <c r="U73" s="76"/>
      <c r="V73" s="77"/>
      <c r="W73" s="76"/>
      <c r="X73" s="77"/>
      <c r="Y73" s="79">
        <v>500</v>
      </c>
      <c r="Z73" s="83">
        <f t="shared" ref="Z73:Z88" si="16">$Y73*$D73</f>
        <v>8073.5999999999985</v>
      </c>
      <c r="AA73" s="76"/>
      <c r="AB73" s="77"/>
      <c r="AC73" s="76"/>
      <c r="AD73" s="77"/>
      <c r="AE73" s="76"/>
      <c r="AF73" s="77"/>
      <c r="AG73" s="31"/>
    </row>
    <row r="74" spans="2:34" ht="26.25" customHeight="1" x14ac:dyDescent="0.2">
      <c r="B74" s="73"/>
      <c r="C74" s="50" t="s">
        <v>107</v>
      </c>
      <c r="D74" s="41">
        <f t="shared" si="12"/>
        <v>993.26159999999993</v>
      </c>
      <c r="E74" s="51">
        <v>856.26</v>
      </c>
      <c r="F74" s="65">
        <f t="shared" si="13"/>
        <v>80</v>
      </c>
      <c r="G74" s="60" t="s">
        <v>48</v>
      </c>
      <c r="H74" s="61">
        <f t="shared" si="14"/>
        <v>79460.928</v>
      </c>
      <c r="I74" s="74">
        <v>30</v>
      </c>
      <c r="J74" s="75">
        <f t="shared" si="15"/>
        <v>29797.847999999998</v>
      </c>
      <c r="K74" s="76"/>
      <c r="L74" s="77"/>
      <c r="M74" s="76"/>
      <c r="N74" s="77"/>
      <c r="O74" s="76"/>
      <c r="P74" s="77"/>
      <c r="Q74" s="78">
        <v>20</v>
      </c>
      <c r="R74" s="77">
        <f t="shared" si="11"/>
        <v>19865.232</v>
      </c>
      <c r="S74" s="76"/>
      <c r="T74" s="77"/>
      <c r="U74" s="76"/>
      <c r="V74" s="77"/>
      <c r="W74" s="76"/>
      <c r="X74" s="77"/>
      <c r="Y74" s="79">
        <v>30</v>
      </c>
      <c r="Z74" s="83">
        <f t="shared" si="16"/>
        <v>29797.847999999998</v>
      </c>
      <c r="AA74" s="76"/>
      <c r="AB74" s="77"/>
      <c r="AC74" s="76"/>
      <c r="AD74" s="77"/>
      <c r="AE74" s="76"/>
      <c r="AF74" s="77"/>
      <c r="AG74" s="31"/>
    </row>
    <row r="75" spans="2:34" ht="27" customHeight="1" x14ac:dyDescent="0.2">
      <c r="B75" s="73"/>
      <c r="C75" s="50" t="s">
        <v>108</v>
      </c>
      <c r="D75" s="41">
        <f t="shared" si="12"/>
        <v>1289.7575999999997</v>
      </c>
      <c r="E75" s="51">
        <v>1111.8599999999999</v>
      </c>
      <c r="F75" s="65">
        <f t="shared" si="13"/>
        <v>4</v>
      </c>
      <c r="G75" s="60" t="s">
        <v>48</v>
      </c>
      <c r="H75" s="61">
        <f t="shared" si="14"/>
        <v>5159.0303999999987</v>
      </c>
      <c r="I75" s="74">
        <v>2</v>
      </c>
      <c r="J75" s="75">
        <f t="shared" si="15"/>
        <v>2579.5151999999994</v>
      </c>
      <c r="K75" s="76"/>
      <c r="L75" s="77"/>
      <c r="M75" s="76"/>
      <c r="N75" s="77"/>
      <c r="O75" s="76"/>
      <c r="P75" s="77"/>
      <c r="Q75" s="78">
        <v>0</v>
      </c>
      <c r="R75" s="77">
        <f t="shared" si="11"/>
        <v>0</v>
      </c>
      <c r="S75" s="76"/>
      <c r="T75" s="77"/>
      <c r="U75" s="76"/>
      <c r="V75" s="77"/>
      <c r="W75" s="76"/>
      <c r="X75" s="77"/>
      <c r="Y75" s="79">
        <v>2</v>
      </c>
      <c r="Z75" s="83">
        <f t="shared" si="16"/>
        <v>2579.5151999999994</v>
      </c>
      <c r="AA75" s="76"/>
      <c r="AB75" s="77"/>
      <c r="AC75" s="76"/>
      <c r="AD75" s="77"/>
      <c r="AE75" s="76"/>
      <c r="AF75" s="77"/>
      <c r="AG75" s="31"/>
    </row>
    <row r="76" spans="2:34" ht="36" customHeight="1" x14ac:dyDescent="0.2">
      <c r="B76" s="73"/>
      <c r="C76" s="50" t="s">
        <v>109</v>
      </c>
      <c r="D76" s="41">
        <f t="shared" si="12"/>
        <v>171.97</v>
      </c>
      <c r="E76" s="51">
        <v>148.25</v>
      </c>
      <c r="F76" s="65">
        <f t="shared" si="13"/>
        <v>10</v>
      </c>
      <c r="G76" s="60" t="s">
        <v>39</v>
      </c>
      <c r="H76" s="61">
        <f t="shared" si="14"/>
        <v>1719.6999999999998</v>
      </c>
      <c r="I76" s="74">
        <v>4</v>
      </c>
      <c r="J76" s="75">
        <f t="shared" si="15"/>
        <v>687.88</v>
      </c>
      <c r="K76" s="76"/>
      <c r="L76" s="77"/>
      <c r="M76" s="76"/>
      <c r="N76" s="77"/>
      <c r="O76" s="76"/>
      <c r="P76" s="77"/>
      <c r="Q76" s="78">
        <v>2</v>
      </c>
      <c r="R76" s="77">
        <f t="shared" si="11"/>
        <v>343.94</v>
      </c>
      <c r="S76" s="76"/>
      <c r="T76" s="77"/>
      <c r="U76" s="76"/>
      <c r="V76" s="77"/>
      <c r="W76" s="76"/>
      <c r="X76" s="77"/>
      <c r="Y76" s="79">
        <v>4</v>
      </c>
      <c r="Z76" s="83">
        <f t="shared" si="16"/>
        <v>687.88</v>
      </c>
      <c r="AA76" s="76"/>
      <c r="AB76" s="77"/>
      <c r="AC76" s="76"/>
      <c r="AD76" s="77"/>
      <c r="AE76" s="76"/>
      <c r="AF76" s="77"/>
      <c r="AG76" s="31"/>
    </row>
    <row r="77" spans="2:34" ht="35.25" customHeight="1" x14ac:dyDescent="0.2">
      <c r="B77" s="73"/>
      <c r="C77" s="57" t="s">
        <v>110</v>
      </c>
      <c r="D77" s="41">
        <f t="shared" si="12"/>
        <v>171.97</v>
      </c>
      <c r="E77" s="58">
        <v>148.25</v>
      </c>
      <c r="F77" s="65">
        <f t="shared" si="13"/>
        <v>10</v>
      </c>
      <c r="G77" s="60" t="s">
        <v>39</v>
      </c>
      <c r="H77" s="61">
        <f t="shared" si="14"/>
        <v>1719.6999999999998</v>
      </c>
      <c r="I77" s="74">
        <v>4</v>
      </c>
      <c r="J77" s="75">
        <f t="shared" si="15"/>
        <v>687.88</v>
      </c>
      <c r="K77" s="76"/>
      <c r="L77" s="77"/>
      <c r="M77" s="76"/>
      <c r="N77" s="77"/>
      <c r="O77" s="76"/>
      <c r="P77" s="77"/>
      <c r="Q77" s="78">
        <v>2</v>
      </c>
      <c r="R77" s="77">
        <f t="shared" si="11"/>
        <v>343.94</v>
      </c>
      <c r="S77" s="76"/>
      <c r="T77" s="77"/>
      <c r="U77" s="76"/>
      <c r="V77" s="77"/>
      <c r="W77" s="76"/>
      <c r="X77" s="77"/>
      <c r="Y77" s="79">
        <v>4</v>
      </c>
      <c r="Z77" s="83">
        <f t="shared" si="16"/>
        <v>687.88</v>
      </c>
      <c r="AA77" s="76"/>
      <c r="AB77" s="77"/>
      <c r="AC77" s="76"/>
      <c r="AD77" s="77"/>
      <c r="AE77" s="76"/>
      <c r="AF77" s="77"/>
      <c r="AG77" s="84"/>
      <c r="AH77" s="31"/>
    </row>
    <row r="78" spans="2:34" ht="23.25" customHeight="1" x14ac:dyDescent="0.2">
      <c r="B78" s="73"/>
      <c r="C78" s="50" t="s">
        <v>111</v>
      </c>
      <c r="D78" s="41">
        <f t="shared" si="12"/>
        <v>9.338000000000001</v>
      </c>
      <c r="E78" s="42">
        <v>8.0500000000000007</v>
      </c>
      <c r="F78" s="65">
        <f t="shared" si="13"/>
        <v>350</v>
      </c>
      <c r="G78" s="60" t="s">
        <v>39</v>
      </c>
      <c r="H78" s="61">
        <f t="shared" si="14"/>
        <v>3268.3</v>
      </c>
      <c r="I78" s="74">
        <v>100</v>
      </c>
      <c r="J78" s="75">
        <f t="shared" si="15"/>
        <v>933.80000000000007</v>
      </c>
      <c r="K78" s="76"/>
      <c r="L78" s="77"/>
      <c r="M78" s="76"/>
      <c r="N78" s="77"/>
      <c r="O78" s="76"/>
      <c r="P78" s="77"/>
      <c r="Q78" s="78">
        <v>100</v>
      </c>
      <c r="R78" s="77">
        <f t="shared" si="11"/>
        <v>933.80000000000007</v>
      </c>
      <c r="S78" s="76"/>
      <c r="T78" s="77"/>
      <c r="U78" s="76"/>
      <c r="V78" s="77"/>
      <c r="W78" s="76"/>
      <c r="X78" s="77"/>
      <c r="Y78" s="79">
        <v>150</v>
      </c>
      <c r="Z78" s="83">
        <f t="shared" si="16"/>
        <v>1400.7</v>
      </c>
      <c r="AA78" s="76"/>
      <c r="AB78" s="77"/>
      <c r="AC78" s="76"/>
      <c r="AD78" s="77"/>
      <c r="AE78" s="76"/>
      <c r="AF78" s="77"/>
      <c r="AG78" s="84"/>
      <c r="AH78" s="31"/>
    </row>
    <row r="79" spans="2:34" ht="23.25" customHeight="1" x14ac:dyDescent="0.2">
      <c r="B79" s="73"/>
      <c r="C79" s="50" t="s">
        <v>112</v>
      </c>
      <c r="D79" s="41">
        <f t="shared" si="12"/>
        <v>207.54719999999998</v>
      </c>
      <c r="E79" s="51">
        <v>178.92</v>
      </c>
      <c r="F79" s="65">
        <f t="shared" si="13"/>
        <v>35</v>
      </c>
      <c r="G79" s="60" t="s">
        <v>41</v>
      </c>
      <c r="H79" s="61">
        <f t="shared" si="14"/>
        <v>7264.1519999999991</v>
      </c>
      <c r="I79" s="74">
        <v>10</v>
      </c>
      <c r="J79" s="75">
        <f t="shared" si="15"/>
        <v>2075.4719999999998</v>
      </c>
      <c r="K79" s="76"/>
      <c r="L79" s="77"/>
      <c r="M79" s="76"/>
      <c r="N79" s="77"/>
      <c r="O79" s="76"/>
      <c r="P79" s="77"/>
      <c r="Q79" s="78">
        <v>10</v>
      </c>
      <c r="R79" s="77">
        <f t="shared" si="11"/>
        <v>2075.4719999999998</v>
      </c>
      <c r="S79" s="76"/>
      <c r="T79" s="77"/>
      <c r="U79" s="76"/>
      <c r="V79" s="77"/>
      <c r="W79" s="76"/>
      <c r="X79" s="77"/>
      <c r="Y79" s="79">
        <v>15</v>
      </c>
      <c r="Z79" s="83">
        <f t="shared" si="16"/>
        <v>3113.2079999999996</v>
      </c>
      <c r="AA79" s="76"/>
      <c r="AB79" s="77"/>
      <c r="AC79" s="76"/>
      <c r="AD79" s="77"/>
      <c r="AE79" s="76"/>
      <c r="AF79" s="77"/>
      <c r="AG79" s="84"/>
      <c r="AH79" s="31"/>
    </row>
    <row r="80" spans="2:34" ht="23.25" customHeight="1" x14ac:dyDescent="0.2">
      <c r="B80" s="73"/>
      <c r="C80" s="50" t="s">
        <v>113</v>
      </c>
      <c r="D80" s="41">
        <f t="shared" si="12"/>
        <v>14.581199999999999</v>
      </c>
      <c r="E80" s="42">
        <v>12.57</v>
      </c>
      <c r="F80" s="65">
        <f t="shared" si="13"/>
        <v>50</v>
      </c>
      <c r="G80" s="60" t="s">
        <v>41</v>
      </c>
      <c r="H80" s="61">
        <f t="shared" si="14"/>
        <v>729.06</v>
      </c>
      <c r="I80" s="74">
        <v>20</v>
      </c>
      <c r="J80" s="75">
        <f t="shared" si="15"/>
        <v>291.62399999999997</v>
      </c>
      <c r="K80" s="76"/>
      <c r="L80" s="77"/>
      <c r="M80" s="76"/>
      <c r="N80" s="77"/>
      <c r="O80" s="76"/>
      <c r="P80" s="77"/>
      <c r="Q80" s="78">
        <v>0</v>
      </c>
      <c r="R80" s="77">
        <f t="shared" si="11"/>
        <v>0</v>
      </c>
      <c r="S80" s="76"/>
      <c r="T80" s="77"/>
      <c r="U80" s="76"/>
      <c r="V80" s="77"/>
      <c r="W80" s="76"/>
      <c r="X80" s="77"/>
      <c r="Y80" s="79">
        <v>30</v>
      </c>
      <c r="Z80" s="83">
        <f t="shared" si="16"/>
        <v>437.43599999999998</v>
      </c>
      <c r="AA80" s="76"/>
      <c r="AB80" s="77"/>
      <c r="AC80" s="76"/>
      <c r="AD80" s="77"/>
      <c r="AE80" s="76"/>
      <c r="AF80" s="77"/>
      <c r="AG80" s="84"/>
      <c r="AH80" s="31"/>
    </row>
    <row r="81" spans="2:34" ht="23.25" customHeight="1" x14ac:dyDescent="0.2">
      <c r="B81" s="73"/>
      <c r="C81" s="50" t="s">
        <v>114</v>
      </c>
      <c r="D81" s="41">
        <f t="shared" si="12"/>
        <v>3.5611999999999995</v>
      </c>
      <c r="E81" s="51">
        <v>3.07</v>
      </c>
      <c r="F81" s="65">
        <f t="shared" si="13"/>
        <v>150</v>
      </c>
      <c r="G81" s="60" t="s">
        <v>41</v>
      </c>
      <c r="H81" s="61">
        <f t="shared" si="14"/>
        <v>534.17999999999995</v>
      </c>
      <c r="I81" s="74">
        <v>50</v>
      </c>
      <c r="J81" s="75">
        <f t="shared" si="15"/>
        <v>178.05999999999997</v>
      </c>
      <c r="K81" s="76"/>
      <c r="L81" s="77"/>
      <c r="M81" s="76"/>
      <c r="N81" s="77"/>
      <c r="O81" s="76"/>
      <c r="P81" s="77"/>
      <c r="Q81" s="78">
        <v>50</v>
      </c>
      <c r="R81" s="77">
        <f t="shared" si="11"/>
        <v>178.05999999999997</v>
      </c>
      <c r="S81" s="76"/>
      <c r="T81" s="77"/>
      <c r="U81" s="76"/>
      <c r="V81" s="77"/>
      <c r="W81" s="76"/>
      <c r="X81" s="77"/>
      <c r="Y81" s="79">
        <v>50</v>
      </c>
      <c r="Z81" s="83">
        <f t="shared" si="16"/>
        <v>178.05999999999997</v>
      </c>
      <c r="AA81" s="76"/>
      <c r="AB81" s="77"/>
      <c r="AC81" s="76"/>
      <c r="AD81" s="77"/>
      <c r="AE81" s="76"/>
      <c r="AF81" s="77"/>
      <c r="AG81" s="84"/>
      <c r="AH81" s="31"/>
    </row>
    <row r="82" spans="2:34" ht="23.25" customHeight="1" x14ac:dyDescent="0.2">
      <c r="B82" s="73"/>
      <c r="C82" s="40" t="s">
        <v>115</v>
      </c>
      <c r="D82" s="41">
        <f t="shared" si="12"/>
        <v>3.3639999999999999</v>
      </c>
      <c r="E82" s="51">
        <v>2.9</v>
      </c>
      <c r="F82" s="65">
        <f t="shared" si="13"/>
        <v>2000</v>
      </c>
      <c r="G82" s="60" t="s">
        <v>41</v>
      </c>
      <c r="H82" s="61">
        <f t="shared" si="14"/>
        <v>6728</v>
      </c>
      <c r="I82" s="74">
        <v>500</v>
      </c>
      <c r="J82" s="75">
        <f t="shared" si="15"/>
        <v>1682</v>
      </c>
      <c r="K82" s="85"/>
      <c r="L82" s="77"/>
      <c r="M82" s="85"/>
      <c r="N82" s="77"/>
      <c r="O82" s="85"/>
      <c r="P82" s="77"/>
      <c r="Q82" s="86">
        <v>500</v>
      </c>
      <c r="R82" s="77">
        <f t="shared" si="11"/>
        <v>1682</v>
      </c>
      <c r="S82" s="85"/>
      <c r="T82" s="77"/>
      <c r="U82" s="85"/>
      <c r="V82" s="77"/>
      <c r="W82" s="85"/>
      <c r="X82" s="77"/>
      <c r="Y82" s="87">
        <v>1000</v>
      </c>
      <c r="Z82" s="83">
        <f t="shared" si="16"/>
        <v>3364</v>
      </c>
      <c r="AA82" s="85"/>
      <c r="AB82" s="77"/>
      <c r="AC82" s="85"/>
      <c r="AD82" s="77"/>
      <c r="AE82" s="85"/>
      <c r="AF82" s="77"/>
      <c r="AG82" s="88"/>
      <c r="AH82" s="31"/>
    </row>
    <row r="83" spans="2:34" ht="23.25" customHeight="1" x14ac:dyDescent="0.2">
      <c r="B83" s="73"/>
      <c r="C83" s="40" t="s">
        <v>116</v>
      </c>
      <c r="D83" s="41">
        <f t="shared" si="12"/>
        <v>4.4428000000000001</v>
      </c>
      <c r="E83" s="42">
        <v>3.83</v>
      </c>
      <c r="F83" s="65">
        <f t="shared" si="13"/>
        <v>6500</v>
      </c>
      <c r="G83" s="60" t="s">
        <v>41</v>
      </c>
      <c r="H83" s="61">
        <f t="shared" si="14"/>
        <v>28878.2</v>
      </c>
      <c r="I83" s="82">
        <v>2000</v>
      </c>
      <c r="J83" s="75">
        <f t="shared" si="15"/>
        <v>8885.6</v>
      </c>
      <c r="K83" s="85"/>
      <c r="L83" s="77"/>
      <c r="M83" s="85"/>
      <c r="N83" s="77"/>
      <c r="O83" s="85"/>
      <c r="P83" s="77"/>
      <c r="Q83" s="86">
        <v>2000</v>
      </c>
      <c r="R83" s="77">
        <f t="shared" si="11"/>
        <v>8885.6</v>
      </c>
      <c r="S83" s="85"/>
      <c r="T83" s="77"/>
      <c r="U83" s="85"/>
      <c r="V83" s="77"/>
      <c r="W83" s="85"/>
      <c r="X83" s="77"/>
      <c r="Y83" s="87">
        <v>2500</v>
      </c>
      <c r="Z83" s="83">
        <f t="shared" si="16"/>
        <v>11107</v>
      </c>
      <c r="AA83" s="85"/>
      <c r="AB83" s="77"/>
      <c r="AC83" s="85"/>
      <c r="AD83" s="77"/>
      <c r="AE83" s="85"/>
      <c r="AF83" s="77"/>
      <c r="AG83" s="88"/>
      <c r="AH83" s="31"/>
    </row>
    <row r="84" spans="2:34" ht="23.25" customHeight="1" x14ac:dyDescent="0.2">
      <c r="B84" s="73"/>
      <c r="C84" s="50" t="s">
        <v>117</v>
      </c>
      <c r="D84" s="41">
        <f t="shared" si="12"/>
        <v>10.463199999999999</v>
      </c>
      <c r="E84" s="42">
        <v>9.02</v>
      </c>
      <c r="F84" s="65">
        <f t="shared" si="13"/>
        <v>120</v>
      </c>
      <c r="G84" s="60" t="s">
        <v>41</v>
      </c>
      <c r="H84" s="61">
        <f t="shared" si="14"/>
        <v>1255.5839999999998</v>
      </c>
      <c r="I84" s="74">
        <v>50</v>
      </c>
      <c r="J84" s="75">
        <f t="shared" si="15"/>
        <v>523.16</v>
      </c>
      <c r="K84" s="85"/>
      <c r="L84" s="77"/>
      <c r="M84" s="85"/>
      <c r="N84" s="77"/>
      <c r="O84" s="85"/>
      <c r="P84" s="77"/>
      <c r="Q84" s="86">
        <v>20</v>
      </c>
      <c r="R84" s="77">
        <f t="shared" si="11"/>
        <v>209.26399999999998</v>
      </c>
      <c r="S84" s="85"/>
      <c r="T84" s="77"/>
      <c r="U84" s="85"/>
      <c r="V84" s="77"/>
      <c r="W84" s="85"/>
      <c r="X84" s="77"/>
      <c r="Y84" s="87">
        <v>50</v>
      </c>
      <c r="Z84" s="83">
        <f t="shared" si="16"/>
        <v>523.16</v>
      </c>
      <c r="AA84" s="85"/>
      <c r="AB84" s="77"/>
      <c r="AC84" s="85"/>
      <c r="AD84" s="77"/>
      <c r="AE84" s="85"/>
      <c r="AF84" s="77"/>
      <c r="AG84" s="88"/>
      <c r="AH84" s="31"/>
    </row>
    <row r="85" spans="2:34" ht="24" customHeight="1" x14ac:dyDescent="0.2">
      <c r="B85" s="73"/>
      <c r="C85" s="50" t="s">
        <v>118</v>
      </c>
      <c r="D85" s="41">
        <f t="shared" si="12"/>
        <v>48.661999999999999</v>
      </c>
      <c r="E85" s="51">
        <v>41.95</v>
      </c>
      <c r="F85" s="65">
        <f t="shared" si="13"/>
        <v>110</v>
      </c>
      <c r="G85" s="60" t="s">
        <v>41</v>
      </c>
      <c r="H85" s="61">
        <f t="shared" si="14"/>
        <v>5352.82</v>
      </c>
      <c r="I85" s="74">
        <v>40</v>
      </c>
      <c r="J85" s="75">
        <f t="shared" si="15"/>
        <v>1946.48</v>
      </c>
      <c r="K85" s="89"/>
      <c r="L85" s="90"/>
      <c r="M85" s="89"/>
      <c r="N85" s="90"/>
      <c r="O85" s="89"/>
      <c r="P85" s="90"/>
      <c r="Q85" s="91">
        <v>30</v>
      </c>
      <c r="R85" s="77">
        <f t="shared" si="11"/>
        <v>1459.86</v>
      </c>
      <c r="S85" s="89"/>
      <c r="T85" s="90"/>
      <c r="U85" s="89"/>
      <c r="V85" s="90"/>
      <c r="W85" s="89"/>
      <c r="X85" s="90"/>
      <c r="Y85" s="92">
        <v>40</v>
      </c>
      <c r="Z85" s="83">
        <f t="shared" si="16"/>
        <v>1946.48</v>
      </c>
      <c r="AA85" s="89"/>
      <c r="AB85" s="90"/>
      <c r="AC85" s="89"/>
      <c r="AD85" s="90"/>
      <c r="AE85" s="89"/>
      <c r="AF85" s="90"/>
      <c r="AG85" s="88"/>
      <c r="AH85" s="31"/>
    </row>
    <row r="86" spans="2:34" ht="24" customHeight="1" x14ac:dyDescent="0.2">
      <c r="B86" s="73"/>
      <c r="C86" s="50" t="s">
        <v>119</v>
      </c>
      <c r="D86" s="41">
        <f t="shared" si="12"/>
        <v>100.21239999999999</v>
      </c>
      <c r="E86" s="42">
        <v>86.39</v>
      </c>
      <c r="F86" s="65">
        <f t="shared" si="13"/>
        <v>140</v>
      </c>
      <c r="G86" s="60" t="s">
        <v>41</v>
      </c>
      <c r="H86" s="61">
        <f t="shared" si="14"/>
        <v>14029.735999999997</v>
      </c>
      <c r="I86" s="74">
        <v>50</v>
      </c>
      <c r="J86" s="75">
        <f t="shared" si="15"/>
        <v>5010.619999999999</v>
      </c>
      <c r="K86" s="89"/>
      <c r="L86" s="90"/>
      <c r="M86" s="89"/>
      <c r="N86" s="90"/>
      <c r="O86" s="89"/>
      <c r="P86" s="90"/>
      <c r="Q86" s="91">
        <v>40</v>
      </c>
      <c r="R86" s="77">
        <f t="shared" si="11"/>
        <v>4008.4959999999996</v>
      </c>
      <c r="S86" s="89"/>
      <c r="T86" s="90"/>
      <c r="U86" s="89"/>
      <c r="V86" s="90"/>
      <c r="W86" s="89"/>
      <c r="X86" s="90"/>
      <c r="Y86" s="92">
        <v>50</v>
      </c>
      <c r="Z86" s="83">
        <f t="shared" si="16"/>
        <v>5010.619999999999</v>
      </c>
      <c r="AA86" s="89"/>
      <c r="AB86" s="90"/>
      <c r="AC86" s="89"/>
      <c r="AD86" s="90"/>
      <c r="AE86" s="89"/>
      <c r="AF86" s="90"/>
      <c r="AG86" s="88"/>
      <c r="AH86" s="31"/>
    </row>
    <row r="87" spans="2:34" ht="23.25" customHeight="1" x14ac:dyDescent="0.2">
      <c r="B87" s="73"/>
      <c r="C87" s="50" t="s">
        <v>120</v>
      </c>
      <c r="D87" s="41">
        <f t="shared" si="12"/>
        <v>100.21239999999999</v>
      </c>
      <c r="E87" s="42">
        <v>86.39</v>
      </c>
      <c r="F87" s="65">
        <f t="shared" si="13"/>
        <v>140</v>
      </c>
      <c r="G87" s="60" t="s">
        <v>41</v>
      </c>
      <c r="H87" s="93">
        <f t="shared" si="14"/>
        <v>14029.735999999997</v>
      </c>
      <c r="I87" s="74">
        <v>50</v>
      </c>
      <c r="J87" s="75">
        <f t="shared" si="15"/>
        <v>5010.619999999999</v>
      </c>
      <c r="K87" s="89"/>
      <c r="L87" s="90"/>
      <c r="M87" s="89"/>
      <c r="N87" s="90"/>
      <c r="O87" s="89"/>
      <c r="P87" s="90"/>
      <c r="Q87" s="91">
        <v>40</v>
      </c>
      <c r="R87" s="77">
        <f t="shared" si="11"/>
        <v>4008.4959999999996</v>
      </c>
      <c r="S87" s="89"/>
      <c r="T87" s="90"/>
      <c r="U87" s="89"/>
      <c r="V87" s="90"/>
      <c r="W87" s="89"/>
      <c r="X87" s="90"/>
      <c r="Y87" s="92">
        <v>50</v>
      </c>
      <c r="Z87" s="83">
        <f t="shared" si="16"/>
        <v>5010.619999999999</v>
      </c>
      <c r="AA87" s="89"/>
      <c r="AB87" s="90"/>
      <c r="AC87" s="89"/>
      <c r="AD87" s="90"/>
      <c r="AE87" s="89"/>
      <c r="AF87" s="90"/>
      <c r="AG87" s="88"/>
      <c r="AH87" s="31"/>
    </row>
    <row r="88" spans="2:34" ht="18.75" customHeight="1" x14ac:dyDescent="0.2">
      <c r="B88" s="73"/>
      <c r="C88" s="50" t="s">
        <v>121</v>
      </c>
      <c r="D88" s="41">
        <f t="shared" si="12"/>
        <v>1.2992000000000001</v>
      </c>
      <c r="E88" s="42">
        <v>1.1200000000000001</v>
      </c>
      <c r="F88" s="65">
        <f t="shared" si="13"/>
        <v>1500</v>
      </c>
      <c r="G88" s="60" t="s">
        <v>41</v>
      </c>
      <c r="H88" s="93">
        <f t="shared" si="14"/>
        <v>1948.8000000000002</v>
      </c>
      <c r="I88" s="74">
        <v>500</v>
      </c>
      <c r="J88" s="75">
        <f t="shared" si="15"/>
        <v>649.6</v>
      </c>
      <c r="K88" s="89"/>
      <c r="L88" s="90"/>
      <c r="M88" s="89"/>
      <c r="N88" s="90"/>
      <c r="O88" s="89"/>
      <c r="P88" s="90"/>
      <c r="Q88" s="91">
        <v>500</v>
      </c>
      <c r="R88" s="77">
        <f t="shared" si="11"/>
        <v>649.6</v>
      </c>
      <c r="S88" s="89"/>
      <c r="T88" s="90"/>
      <c r="U88" s="89"/>
      <c r="V88" s="90"/>
      <c r="W88" s="89"/>
      <c r="X88" s="90"/>
      <c r="Y88" s="92">
        <v>500</v>
      </c>
      <c r="Z88" s="83">
        <f t="shared" si="16"/>
        <v>649.6</v>
      </c>
      <c r="AA88" s="89"/>
      <c r="AB88" s="90"/>
      <c r="AC88" s="89"/>
      <c r="AD88" s="90"/>
      <c r="AE88" s="89"/>
      <c r="AF88" s="90"/>
      <c r="AG88" s="88"/>
      <c r="AH88" s="31"/>
    </row>
    <row r="89" spans="2:34" ht="35.25" customHeight="1" x14ac:dyDescent="0.2">
      <c r="B89" s="37">
        <v>214</v>
      </c>
      <c r="C89" s="33" t="s">
        <v>122</v>
      </c>
      <c r="D89" s="41"/>
      <c r="E89" s="33"/>
      <c r="F89" s="65"/>
      <c r="G89" s="94"/>
      <c r="H89" s="95">
        <f>J89+R89+Z89</f>
        <v>441668.8459999999</v>
      </c>
      <c r="I89" s="96"/>
      <c r="J89" s="95">
        <f>SUM(J90:J105)</f>
        <v>167840.22599999997</v>
      </c>
      <c r="K89" s="63"/>
      <c r="L89" s="95">
        <f>SUM(L104:L105)</f>
        <v>0</v>
      </c>
      <c r="M89" s="63"/>
      <c r="N89" s="95">
        <f>SUM(N104:N105)</f>
        <v>0</v>
      </c>
      <c r="O89" s="63"/>
      <c r="P89" s="95">
        <f>SUM(P104:P105)</f>
        <v>0</v>
      </c>
      <c r="Q89" s="97"/>
      <c r="R89" s="95">
        <f>SUM(R90:R105)</f>
        <v>107615.01999999999</v>
      </c>
      <c r="S89" s="63"/>
      <c r="T89" s="95">
        <f>SUM(T104:T105)</f>
        <v>0</v>
      </c>
      <c r="U89" s="63"/>
      <c r="V89" s="95">
        <f>SUM(V104:V105)</f>
        <v>0</v>
      </c>
      <c r="W89" s="63"/>
      <c r="X89" s="95">
        <f>SUM(X104:X105)</f>
        <v>0</v>
      </c>
      <c r="Y89" s="63"/>
      <c r="Z89" s="95">
        <f>SUM(Z91:Z105)</f>
        <v>166213.6</v>
      </c>
      <c r="AA89" s="63"/>
      <c r="AB89" s="95"/>
      <c r="AC89" s="63"/>
      <c r="AD89" s="95"/>
      <c r="AE89" s="63"/>
      <c r="AF89" s="95"/>
      <c r="AG89" s="31"/>
    </row>
    <row r="90" spans="2:34" ht="25.5" customHeight="1" x14ac:dyDescent="0.2">
      <c r="B90" s="37"/>
      <c r="C90" s="98" t="s">
        <v>123</v>
      </c>
      <c r="D90" s="41">
        <f t="shared" ref="D90:D105" si="17">$E90*1.16</f>
        <v>1157.2972</v>
      </c>
      <c r="E90" s="99">
        <v>997.67</v>
      </c>
      <c r="F90" s="65">
        <f t="shared" ref="F90:F105" si="18">$I90+$Q90+$Y90</f>
        <v>40</v>
      </c>
      <c r="G90" s="100" t="s">
        <v>41</v>
      </c>
      <c r="H90" s="93">
        <f t="shared" ref="H90:H105" si="19">$J90+$R90+$Z90</f>
        <v>42301.207999999999</v>
      </c>
      <c r="I90" s="101">
        <v>15</v>
      </c>
      <c r="J90" s="102">
        <f t="shared" ref="J90:J105" si="20">$I90*$D90</f>
        <v>17359.457999999999</v>
      </c>
      <c r="K90" s="63"/>
      <c r="L90" s="95"/>
      <c r="M90" s="63"/>
      <c r="N90" s="95"/>
      <c r="O90" s="63"/>
      <c r="P90" s="95"/>
      <c r="Q90" s="64">
        <v>10</v>
      </c>
      <c r="R90" s="102">
        <f t="shared" ref="R90:R105" si="21">$Q90*$E90</f>
        <v>9976.6999999999989</v>
      </c>
      <c r="S90" s="63"/>
      <c r="T90" s="95"/>
      <c r="U90" s="63"/>
      <c r="V90" s="95"/>
      <c r="W90" s="63"/>
      <c r="X90" s="95"/>
      <c r="Y90" s="64">
        <v>15</v>
      </c>
      <c r="Z90" s="103">
        <f t="shared" ref="Z90:Z105" si="22">$Y90*$E90</f>
        <v>14965.05</v>
      </c>
      <c r="AA90" s="63"/>
      <c r="AB90" s="95"/>
      <c r="AC90" s="63"/>
      <c r="AD90" s="95"/>
      <c r="AE90" s="63"/>
      <c r="AF90" s="95"/>
      <c r="AG90" s="31"/>
    </row>
    <row r="91" spans="2:34" ht="28.5" customHeight="1" x14ac:dyDescent="0.2">
      <c r="B91" s="37"/>
      <c r="C91" s="50" t="s">
        <v>124</v>
      </c>
      <c r="D91" s="41">
        <f t="shared" si="17"/>
        <v>392.69479999999993</v>
      </c>
      <c r="E91" s="99">
        <v>338.53</v>
      </c>
      <c r="F91" s="65">
        <f t="shared" si="18"/>
        <v>35</v>
      </c>
      <c r="G91" s="100" t="s">
        <v>125</v>
      </c>
      <c r="H91" s="93">
        <f t="shared" si="19"/>
        <v>12390.198</v>
      </c>
      <c r="I91" s="101">
        <v>10</v>
      </c>
      <c r="J91" s="102">
        <f t="shared" si="20"/>
        <v>3926.9479999999994</v>
      </c>
      <c r="K91" s="63"/>
      <c r="L91" s="95"/>
      <c r="M91" s="63"/>
      <c r="N91" s="95"/>
      <c r="O91" s="63"/>
      <c r="P91" s="95"/>
      <c r="Q91" s="64">
        <v>10</v>
      </c>
      <c r="R91" s="102">
        <f t="shared" si="21"/>
        <v>3385.2999999999997</v>
      </c>
      <c r="S91" s="63"/>
      <c r="T91" s="95"/>
      <c r="U91" s="63"/>
      <c r="V91" s="95"/>
      <c r="W91" s="63"/>
      <c r="X91" s="95"/>
      <c r="Y91" s="64">
        <v>15</v>
      </c>
      <c r="Z91" s="103">
        <f t="shared" si="22"/>
        <v>5077.95</v>
      </c>
      <c r="AA91" s="63"/>
      <c r="AB91" s="95"/>
      <c r="AC91" s="63"/>
      <c r="AD91" s="95"/>
      <c r="AE91" s="63"/>
      <c r="AF91" s="95"/>
      <c r="AG91" s="31"/>
    </row>
    <row r="92" spans="2:34" ht="28.5" customHeight="1" x14ac:dyDescent="0.2">
      <c r="B92" s="37"/>
      <c r="C92" s="50" t="s">
        <v>126</v>
      </c>
      <c r="D92" s="41">
        <f t="shared" si="17"/>
        <v>380.10879999999997</v>
      </c>
      <c r="E92" s="99">
        <v>327.68</v>
      </c>
      <c r="F92" s="65">
        <f t="shared" si="18"/>
        <v>10</v>
      </c>
      <c r="G92" s="100" t="s">
        <v>125</v>
      </c>
      <c r="H92" s="93">
        <f t="shared" si="19"/>
        <v>3486.5151999999998</v>
      </c>
      <c r="I92" s="101">
        <v>4</v>
      </c>
      <c r="J92" s="102">
        <f t="shared" si="20"/>
        <v>1520.4351999999999</v>
      </c>
      <c r="K92" s="63"/>
      <c r="L92" s="95"/>
      <c r="M92" s="63"/>
      <c r="N92" s="95"/>
      <c r="O92" s="63"/>
      <c r="P92" s="95"/>
      <c r="Q92" s="64">
        <v>2</v>
      </c>
      <c r="R92" s="102">
        <f t="shared" si="21"/>
        <v>655.36</v>
      </c>
      <c r="S92" s="63"/>
      <c r="T92" s="95"/>
      <c r="U92" s="63"/>
      <c r="V92" s="95"/>
      <c r="W92" s="63"/>
      <c r="X92" s="95"/>
      <c r="Y92" s="64">
        <v>4</v>
      </c>
      <c r="Z92" s="103">
        <f t="shared" si="22"/>
        <v>1310.72</v>
      </c>
      <c r="AA92" s="63"/>
      <c r="AB92" s="95"/>
      <c r="AC92" s="63"/>
      <c r="AD92" s="95"/>
      <c r="AE92" s="63"/>
      <c r="AF92" s="95"/>
      <c r="AG92" s="31"/>
    </row>
    <row r="93" spans="2:34" ht="28.5" customHeight="1" x14ac:dyDescent="0.2">
      <c r="B93" s="37"/>
      <c r="C93" s="104" t="s">
        <v>127</v>
      </c>
      <c r="D93" s="41">
        <f t="shared" si="17"/>
        <v>2139.1907999999999</v>
      </c>
      <c r="E93" s="99">
        <v>1844.13</v>
      </c>
      <c r="F93" s="65">
        <f t="shared" si="18"/>
        <v>30</v>
      </c>
      <c r="G93" s="105" t="s">
        <v>41</v>
      </c>
      <c r="H93" s="93">
        <f t="shared" si="19"/>
        <v>58274.508000000002</v>
      </c>
      <c r="I93" s="101">
        <v>10</v>
      </c>
      <c r="J93" s="102">
        <f t="shared" si="20"/>
        <v>21391.907999999999</v>
      </c>
      <c r="K93" s="63"/>
      <c r="L93" s="95"/>
      <c r="M93" s="63"/>
      <c r="N93" s="95"/>
      <c r="O93" s="63"/>
      <c r="P93" s="95"/>
      <c r="Q93" s="64">
        <v>5</v>
      </c>
      <c r="R93" s="102">
        <f t="shared" si="21"/>
        <v>9220.6500000000015</v>
      </c>
      <c r="S93" s="63"/>
      <c r="T93" s="95"/>
      <c r="U93" s="63"/>
      <c r="V93" s="95"/>
      <c r="W93" s="63"/>
      <c r="X93" s="95"/>
      <c r="Y93" s="64">
        <v>15</v>
      </c>
      <c r="Z93" s="103">
        <f t="shared" si="22"/>
        <v>27661.95</v>
      </c>
      <c r="AA93" s="63"/>
      <c r="AB93" s="95"/>
      <c r="AC93" s="63"/>
      <c r="AD93" s="95"/>
      <c r="AE93" s="63"/>
      <c r="AF93" s="95"/>
      <c r="AG93" s="31"/>
    </row>
    <row r="94" spans="2:34" ht="28.5" customHeight="1" x14ac:dyDescent="0.2">
      <c r="B94" s="37"/>
      <c r="C94" s="106" t="s">
        <v>128</v>
      </c>
      <c r="D94" s="41">
        <f t="shared" si="17"/>
        <v>4231.5407999999998</v>
      </c>
      <c r="E94" s="99">
        <v>3647.88</v>
      </c>
      <c r="F94" s="65">
        <f t="shared" si="18"/>
        <v>5</v>
      </c>
      <c r="G94" s="107" t="s">
        <v>41</v>
      </c>
      <c r="H94" s="93">
        <f t="shared" si="19"/>
        <v>19406.721599999997</v>
      </c>
      <c r="I94" s="101">
        <v>2</v>
      </c>
      <c r="J94" s="102">
        <f t="shared" si="20"/>
        <v>8463.0815999999995</v>
      </c>
      <c r="K94" s="63"/>
      <c r="L94" s="95"/>
      <c r="M94" s="63"/>
      <c r="N94" s="95"/>
      <c r="O94" s="63"/>
      <c r="P94" s="95"/>
      <c r="Q94" s="64">
        <v>1</v>
      </c>
      <c r="R94" s="102">
        <f t="shared" si="21"/>
        <v>3647.88</v>
      </c>
      <c r="S94" s="63"/>
      <c r="T94" s="95"/>
      <c r="U94" s="63"/>
      <c r="V94" s="95"/>
      <c r="W94" s="63"/>
      <c r="X94" s="95"/>
      <c r="Y94" s="64">
        <v>2</v>
      </c>
      <c r="Z94" s="103">
        <f t="shared" si="22"/>
        <v>7295.76</v>
      </c>
      <c r="AA94" s="63"/>
      <c r="AB94" s="95"/>
      <c r="AC94" s="63"/>
      <c r="AD94" s="95"/>
      <c r="AE94" s="63"/>
      <c r="AF94" s="95"/>
      <c r="AG94" s="31"/>
    </row>
    <row r="95" spans="2:34" ht="27.75" customHeight="1" x14ac:dyDescent="0.2">
      <c r="B95" s="37"/>
      <c r="C95" s="98" t="s">
        <v>129</v>
      </c>
      <c r="D95" s="41">
        <f t="shared" si="17"/>
        <v>1428.5515999999998</v>
      </c>
      <c r="E95" s="99">
        <v>1231.51</v>
      </c>
      <c r="F95" s="65">
        <f t="shared" si="18"/>
        <v>13</v>
      </c>
      <c r="G95" s="108" t="s">
        <v>41</v>
      </c>
      <c r="H95" s="93">
        <f t="shared" si="19"/>
        <v>16797.796399999999</v>
      </c>
      <c r="I95" s="101">
        <v>4</v>
      </c>
      <c r="J95" s="102">
        <f t="shared" si="20"/>
        <v>5714.2063999999991</v>
      </c>
      <c r="K95" s="63"/>
      <c r="L95" s="95"/>
      <c r="M95" s="63"/>
      <c r="N95" s="95"/>
      <c r="O95" s="63"/>
      <c r="P95" s="95"/>
      <c r="Q95" s="64">
        <v>3</v>
      </c>
      <c r="R95" s="102">
        <f t="shared" si="21"/>
        <v>3694.5299999999997</v>
      </c>
      <c r="S95" s="63"/>
      <c r="T95" s="95"/>
      <c r="U95" s="63"/>
      <c r="V95" s="95"/>
      <c r="W95" s="63"/>
      <c r="X95" s="95"/>
      <c r="Y95" s="64">
        <v>6</v>
      </c>
      <c r="Z95" s="103">
        <f t="shared" si="22"/>
        <v>7389.0599999999995</v>
      </c>
      <c r="AA95" s="63"/>
      <c r="AB95" s="95"/>
      <c r="AC95" s="63"/>
      <c r="AD95" s="95"/>
      <c r="AE95" s="63"/>
      <c r="AF95" s="95"/>
      <c r="AG95" s="31"/>
    </row>
    <row r="96" spans="2:34" ht="27.75" customHeight="1" x14ac:dyDescent="0.2">
      <c r="B96" s="37"/>
      <c r="C96" s="50" t="s">
        <v>130</v>
      </c>
      <c r="D96" s="41">
        <f t="shared" si="17"/>
        <v>3204.5463999999997</v>
      </c>
      <c r="E96" s="99">
        <v>2762.54</v>
      </c>
      <c r="F96" s="109">
        <f t="shared" si="18"/>
        <v>23</v>
      </c>
      <c r="G96" s="100" t="s">
        <v>41</v>
      </c>
      <c r="H96" s="93">
        <f t="shared" si="19"/>
        <v>67074.4712</v>
      </c>
      <c r="I96" s="101">
        <v>8</v>
      </c>
      <c r="J96" s="102">
        <f t="shared" si="20"/>
        <v>25636.371199999998</v>
      </c>
      <c r="K96" s="63"/>
      <c r="L96" s="95"/>
      <c r="M96" s="63"/>
      <c r="N96" s="95"/>
      <c r="O96" s="63"/>
      <c r="P96" s="95"/>
      <c r="Q96" s="64">
        <v>5</v>
      </c>
      <c r="R96" s="102">
        <f t="shared" si="21"/>
        <v>13812.7</v>
      </c>
      <c r="S96" s="63"/>
      <c r="T96" s="95"/>
      <c r="U96" s="63"/>
      <c r="V96" s="95"/>
      <c r="W96" s="63"/>
      <c r="X96" s="95"/>
      <c r="Y96" s="64">
        <v>10</v>
      </c>
      <c r="Z96" s="103">
        <f t="shared" si="22"/>
        <v>27625.4</v>
      </c>
      <c r="AA96" s="63"/>
      <c r="AB96" s="95"/>
      <c r="AC96" s="63"/>
      <c r="AD96" s="95"/>
      <c r="AE96" s="63"/>
      <c r="AF96" s="95"/>
      <c r="AG96" s="31"/>
    </row>
    <row r="97" spans="2:33" ht="27.75" customHeight="1" x14ac:dyDescent="0.2">
      <c r="B97" s="37"/>
      <c r="C97" s="50" t="s">
        <v>131</v>
      </c>
      <c r="D97" s="41">
        <f t="shared" si="17"/>
        <v>2434.6427999999996</v>
      </c>
      <c r="E97" s="99">
        <v>2098.83</v>
      </c>
      <c r="F97" s="109">
        <f t="shared" si="18"/>
        <v>7</v>
      </c>
      <c r="G97" s="100" t="s">
        <v>41</v>
      </c>
      <c r="H97" s="93">
        <f t="shared" si="19"/>
        <v>15363.435599999999</v>
      </c>
      <c r="I97" s="101">
        <v>2</v>
      </c>
      <c r="J97" s="102">
        <f t="shared" si="20"/>
        <v>4869.2855999999992</v>
      </c>
      <c r="K97" s="63"/>
      <c r="L97" s="95"/>
      <c r="M97" s="63"/>
      <c r="N97" s="95"/>
      <c r="O97" s="63"/>
      <c r="P97" s="95"/>
      <c r="Q97" s="64">
        <v>2</v>
      </c>
      <c r="R97" s="102">
        <f t="shared" si="21"/>
        <v>4197.66</v>
      </c>
      <c r="S97" s="63"/>
      <c r="T97" s="95"/>
      <c r="U97" s="63"/>
      <c r="V97" s="95"/>
      <c r="W97" s="63"/>
      <c r="X97" s="95"/>
      <c r="Y97" s="64">
        <v>3</v>
      </c>
      <c r="Z97" s="103">
        <f t="shared" si="22"/>
        <v>6296.49</v>
      </c>
      <c r="AA97" s="63"/>
      <c r="AB97" s="95"/>
      <c r="AC97" s="63"/>
      <c r="AD97" s="95"/>
      <c r="AE97" s="63"/>
      <c r="AF97" s="95"/>
      <c r="AG97" s="31"/>
    </row>
    <row r="98" spans="2:33" ht="27.75" customHeight="1" x14ac:dyDescent="0.2">
      <c r="B98" s="37"/>
      <c r="C98" s="98" t="s">
        <v>132</v>
      </c>
      <c r="D98" s="41">
        <f t="shared" si="17"/>
        <v>1273.7379999999998</v>
      </c>
      <c r="E98" s="99">
        <v>1098.05</v>
      </c>
      <c r="F98" s="109">
        <f t="shared" si="18"/>
        <v>6</v>
      </c>
      <c r="G98" s="100" t="s">
        <v>41</v>
      </c>
      <c r="H98" s="93">
        <f t="shared" si="19"/>
        <v>6939.6759999999995</v>
      </c>
      <c r="I98" s="101">
        <v>2</v>
      </c>
      <c r="J98" s="102">
        <f t="shared" si="20"/>
        <v>2547.4759999999997</v>
      </c>
      <c r="K98" s="63"/>
      <c r="L98" s="95"/>
      <c r="M98" s="63"/>
      <c r="N98" s="95"/>
      <c r="O98" s="63"/>
      <c r="P98" s="95"/>
      <c r="Q98" s="64">
        <v>2</v>
      </c>
      <c r="R98" s="102">
        <f t="shared" si="21"/>
        <v>2196.1</v>
      </c>
      <c r="S98" s="63"/>
      <c r="T98" s="95"/>
      <c r="U98" s="63"/>
      <c r="V98" s="95"/>
      <c r="W98" s="63"/>
      <c r="X98" s="95"/>
      <c r="Y98" s="64">
        <v>2</v>
      </c>
      <c r="Z98" s="103">
        <f t="shared" si="22"/>
        <v>2196.1</v>
      </c>
      <c r="AA98" s="63"/>
      <c r="AB98" s="95"/>
      <c r="AC98" s="63"/>
      <c r="AD98" s="95"/>
      <c r="AE98" s="63"/>
      <c r="AF98" s="95"/>
      <c r="AG98" s="31"/>
    </row>
    <row r="99" spans="2:33" ht="27.75" customHeight="1" x14ac:dyDescent="0.2">
      <c r="B99" s="37"/>
      <c r="C99" s="98" t="s">
        <v>133</v>
      </c>
      <c r="D99" s="41">
        <f t="shared" si="17"/>
        <v>299.68599999999998</v>
      </c>
      <c r="E99" s="99">
        <v>258.35000000000002</v>
      </c>
      <c r="F99" s="109">
        <f t="shared" si="18"/>
        <v>490</v>
      </c>
      <c r="G99" s="110" t="s">
        <v>41</v>
      </c>
      <c r="H99" s="93">
        <f t="shared" si="19"/>
        <v>133205.26</v>
      </c>
      <c r="I99" s="101">
        <v>160</v>
      </c>
      <c r="J99" s="102">
        <f t="shared" si="20"/>
        <v>47949.759999999995</v>
      </c>
      <c r="K99" s="63"/>
      <c r="L99" s="95"/>
      <c r="M99" s="63"/>
      <c r="N99" s="95"/>
      <c r="O99" s="63"/>
      <c r="P99" s="95"/>
      <c r="Q99" s="64">
        <v>150</v>
      </c>
      <c r="R99" s="102">
        <f t="shared" si="21"/>
        <v>38752.5</v>
      </c>
      <c r="S99" s="63"/>
      <c r="T99" s="95"/>
      <c r="U99" s="63"/>
      <c r="V99" s="95"/>
      <c r="W99" s="63"/>
      <c r="X99" s="95"/>
      <c r="Y99" s="64">
        <v>180</v>
      </c>
      <c r="Z99" s="103">
        <f t="shared" si="22"/>
        <v>46503.000000000007</v>
      </c>
      <c r="AA99" s="63"/>
      <c r="AB99" s="95"/>
      <c r="AC99" s="63"/>
      <c r="AD99" s="95"/>
      <c r="AE99" s="63"/>
      <c r="AF99" s="95"/>
      <c r="AG99" s="31"/>
    </row>
    <row r="100" spans="2:33" ht="27.75" customHeight="1" x14ac:dyDescent="0.2">
      <c r="B100" s="37"/>
      <c r="C100" s="98" t="s">
        <v>134</v>
      </c>
      <c r="D100" s="41">
        <f t="shared" si="17"/>
        <v>108.4716</v>
      </c>
      <c r="E100" s="111">
        <v>93.51</v>
      </c>
      <c r="F100" s="109">
        <f t="shared" si="18"/>
        <v>33</v>
      </c>
      <c r="G100" s="112" t="s">
        <v>41</v>
      </c>
      <c r="H100" s="93">
        <f t="shared" si="19"/>
        <v>3235.4459999999999</v>
      </c>
      <c r="I100" s="101">
        <v>10</v>
      </c>
      <c r="J100" s="102">
        <f t="shared" si="20"/>
        <v>1084.7159999999999</v>
      </c>
      <c r="K100" s="63"/>
      <c r="L100" s="95"/>
      <c r="M100" s="63"/>
      <c r="N100" s="95"/>
      <c r="O100" s="63"/>
      <c r="P100" s="95"/>
      <c r="Q100" s="64">
        <v>8</v>
      </c>
      <c r="R100" s="102">
        <f t="shared" si="21"/>
        <v>748.08</v>
      </c>
      <c r="S100" s="63"/>
      <c r="T100" s="95"/>
      <c r="U100" s="63"/>
      <c r="V100" s="95"/>
      <c r="W100" s="63"/>
      <c r="X100" s="95"/>
      <c r="Y100" s="64">
        <v>15</v>
      </c>
      <c r="Z100" s="103">
        <f t="shared" si="22"/>
        <v>1402.65</v>
      </c>
      <c r="AA100" s="63"/>
      <c r="AB100" s="95"/>
      <c r="AC100" s="63"/>
      <c r="AD100" s="95"/>
      <c r="AE100" s="63"/>
      <c r="AF100" s="95"/>
      <c r="AG100" s="31"/>
    </row>
    <row r="101" spans="2:33" ht="27.75" customHeight="1" x14ac:dyDescent="0.2">
      <c r="B101" s="37"/>
      <c r="C101" s="40" t="s">
        <v>135</v>
      </c>
      <c r="D101" s="41">
        <f t="shared" si="17"/>
        <v>139.43199999999999</v>
      </c>
      <c r="E101" s="99">
        <v>120.2</v>
      </c>
      <c r="F101" s="109">
        <f t="shared" si="18"/>
        <v>30</v>
      </c>
      <c r="G101" s="113" t="s">
        <v>41</v>
      </c>
      <c r="H101" s="93">
        <f t="shared" si="19"/>
        <v>3798.3199999999997</v>
      </c>
      <c r="I101" s="101">
        <v>10</v>
      </c>
      <c r="J101" s="102">
        <f t="shared" si="20"/>
        <v>1394.32</v>
      </c>
      <c r="K101" s="63"/>
      <c r="L101" s="95"/>
      <c r="M101" s="63"/>
      <c r="N101" s="95"/>
      <c r="O101" s="63"/>
      <c r="P101" s="95"/>
      <c r="Q101" s="64">
        <v>5</v>
      </c>
      <c r="R101" s="114">
        <f t="shared" si="21"/>
        <v>601</v>
      </c>
      <c r="S101" s="63"/>
      <c r="T101" s="95"/>
      <c r="U101" s="63"/>
      <c r="V101" s="95"/>
      <c r="W101" s="63"/>
      <c r="X101" s="95"/>
      <c r="Y101" s="64">
        <v>15</v>
      </c>
      <c r="Z101" s="103">
        <f t="shared" si="22"/>
        <v>1803</v>
      </c>
      <c r="AA101" s="63"/>
      <c r="AB101" s="95"/>
      <c r="AC101" s="63"/>
      <c r="AD101" s="95"/>
      <c r="AE101" s="63"/>
      <c r="AF101" s="95"/>
      <c r="AG101" s="31"/>
    </row>
    <row r="102" spans="2:33" ht="27.75" customHeight="1" x14ac:dyDescent="0.2">
      <c r="B102" s="37"/>
      <c r="C102" s="98" t="s">
        <v>136</v>
      </c>
      <c r="D102" s="41">
        <f t="shared" si="17"/>
        <v>104.49279999999999</v>
      </c>
      <c r="E102" s="99">
        <v>90.08</v>
      </c>
      <c r="F102" s="109">
        <f t="shared" si="18"/>
        <v>110</v>
      </c>
      <c r="G102" s="100" t="s">
        <v>41</v>
      </c>
      <c r="H102" s="93">
        <f t="shared" si="19"/>
        <v>10485.311999999998</v>
      </c>
      <c r="I102" s="101">
        <v>40</v>
      </c>
      <c r="J102" s="102">
        <f t="shared" si="20"/>
        <v>4179.7119999999995</v>
      </c>
      <c r="K102" s="63"/>
      <c r="L102" s="95"/>
      <c r="M102" s="63"/>
      <c r="N102" s="95"/>
      <c r="O102" s="63"/>
      <c r="P102" s="95"/>
      <c r="Q102" s="64">
        <v>30</v>
      </c>
      <c r="R102" s="114">
        <f t="shared" si="21"/>
        <v>2702.4</v>
      </c>
      <c r="S102" s="63"/>
      <c r="T102" s="95"/>
      <c r="U102" s="63"/>
      <c r="V102" s="95"/>
      <c r="W102" s="63"/>
      <c r="X102" s="95"/>
      <c r="Y102" s="64">
        <v>40</v>
      </c>
      <c r="Z102" s="103">
        <f t="shared" si="22"/>
        <v>3603.2</v>
      </c>
      <c r="AA102" s="63"/>
      <c r="AB102" s="95"/>
      <c r="AC102" s="63"/>
      <c r="AD102" s="95"/>
      <c r="AE102" s="63"/>
      <c r="AF102" s="95"/>
      <c r="AG102" s="31"/>
    </row>
    <row r="103" spans="2:33" ht="27.75" customHeight="1" x14ac:dyDescent="0.2">
      <c r="B103" s="37"/>
      <c r="C103" s="50" t="s">
        <v>137</v>
      </c>
      <c r="D103" s="41">
        <f t="shared" si="17"/>
        <v>579.1647999999999</v>
      </c>
      <c r="E103" s="99">
        <v>499.28</v>
      </c>
      <c r="F103" s="109">
        <f t="shared" si="18"/>
        <v>16</v>
      </c>
      <c r="G103" s="100" t="s">
        <v>41</v>
      </c>
      <c r="H103" s="93">
        <f t="shared" si="19"/>
        <v>8308.0191999999988</v>
      </c>
      <c r="I103" s="101">
        <v>4</v>
      </c>
      <c r="J103" s="102">
        <f t="shared" si="20"/>
        <v>2316.6591999999996</v>
      </c>
      <c r="K103" s="63"/>
      <c r="L103" s="95"/>
      <c r="M103" s="63"/>
      <c r="N103" s="95"/>
      <c r="O103" s="63"/>
      <c r="P103" s="95"/>
      <c r="Q103" s="64">
        <v>4</v>
      </c>
      <c r="R103" s="114">
        <f t="shared" si="21"/>
        <v>1997.12</v>
      </c>
      <c r="S103" s="63"/>
      <c r="T103" s="95"/>
      <c r="U103" s="63"/>
      <c r="V103" s="95"/>
      <c r="W103" s="63"/>
      <c r="X103" s="95"/>
      <c r="Y103" s="64">
        <v>8</v>
      </c>
      <c r="Z103" s="103">
        <f t="shared" si="22"/>
        <v>3994.24</v>
      </c>
      <c r="AA103" s="63"/>
      <c r="AB103" s="95"/>
      <c r="AC103" s="63"/>
      <c r="AD103" s="95"/>
      <c r="AE103" s="63"/>
      <c r="AF103" s="95"/>
      <c r="AG103" s="31"/>
    </row>
    <row r="104" spans="2:33" ht="23.25" customHeight="1" x14ac:dyDescent="0.2">
      <c r="B104" s="37"/>
      <c r="C104" s="50" t="s">
        <v>138</v>
      </c>
      <c r="D104" s="41">
        <f t="shared" si="17"/>
        <v>720.58040000000005</v>
      </c>
      <c r="E104" s="99">
        <v>621.19000000000005</v>
      </c>
      <c r="F104" s="109">
        <f t="shared" si="18"/>
        <v>16</v>
      </c>
      <c r="G104" s="100" t="s">
        <v>41</v>
      </c>
      <c r="H104" s="93">
        <f t="shared" si="19"/>
        <v>10336.601600000002</v>
      </c>
      <c r="I104" s="101">
        <v>4</v>
      </c>
      <c r="J104" s="102">
        <f t="shared" si="20"/>
        <v>2882.3216000000002</v>
      </c>
      <c r="K104" s="115"/>
      <c r="L104" s="116"/>
      <c r="M104" s="115"/>
      <c r="N104" s="116"/>
      <c r="O104" s="115"/>
      <c r="P104" s="116"/>
      <c r="Q104" s="117">
        <v>4</v>
      </c>
      <c r="R104" s="103">
        <f t="shared" si="21"/>
        <v>2484.7600000000002</v>
      </c>
      <c r="S104" s="115"/>
      <c r="T104" s="116"/>
      <c r="U104" s="115"/>
      <c r="V104" s="116"/>
      <c r="W104" s="115"/>
      <c r="X104" s="116"/>
      <c r="Y104" s="118">
        <v>8</v>
      </c>
      <c r="Z104" s="103">
        <f t="shared" si="22"/>
        <v>4969.5200000000004</v>
      </c>
      <c r="AA104" s="115"/>
      <c r="AB104" s="116"/>
      <c r="AC104" s="115"/>
      <c r="AD104" s="116"/>
      <c r="AE104" s="115"/>
      <c r="AF104" s="116"/>
      <c r="AG104" s="31"/>
    </row>
    <row r="105" spans="2:33" ht="23.25" customHeight="1" x14ac:dyDescent="0.2">
      <c r="B105" s="37"/>
      <c r="C105" s="40" t="s">
        <v>139</v>
      </c>
      <c r="D105" s="41">
        <f t="shared" si="17"/>
        <v>2767.2611999999999</v>
      </c>
      <c r="E105" s="99">
        <v>2385.5700000000002</v>
      </c>
      <c r="F105" s="109">
        <f t="shared" si="18"/>
        <v>18</v>
      </c>
      <c r="G105" s="119" t="s">
        <v>41</v>
      </c>
      <c r="H105" s="93">
        <f t="shared" si="19"/>
        <v>45230.407200000001</v>
      </c>
      <c r="I105" s="120">
        <v>6</v>
      </c>
      <c r="J105" s="102">
        <f t="shared" si="20"/>
        <v>16603.567199999998</v>
      </c>
      <c r="K105" s="115"/>
      <c r="L105" s="116"/>
      <c r="M105" s="115"/>
      <c r="N105" s="116"/>
      <c r="O105" s="115"/>
      <c r="P105" s="116"/>
      <c r="Q105" s="117">
        <v>4</v>
      </c>
      <c r="R105" s="103">
        <f t="shared" si="21"/>
        <v>9542.2800000000007</v>
      </c>
      <c r="S105" s="115"/>
      <c r="T105" s="116"/>
      <c r="U105" s="115"/>
      <c r="V105" s="116"/>
      <c r="W105" s="115"/>
      <c r="X105" s="116"/>
      <c r="Y105" s="118">
        <v>8</v>
      </c>
      <c r="Z105" s="103">
        <f t="shared" si="22"/>
        <v>19084.560000000001</v>
      </c>
      <c r="AA105" s="115"/>
      <c r="AB105" s="116"/>
      <c r="AC105" s="115"/>
      <c r="AD105" s="116"/>
      <c r="AE105" s="115"/>
      <c r="AF105" s="116"/>
      <c r="AG105" s="31"/>
    </row>
    <row r="106" spans="2:33" ht="21" customHeight="1" x14ac:dyDescent="0.2">
      <c r="B106" s="37">
        <v>216</v>
      </c>
      <c r="C106" s="121" t="s">
        <v>140</v>
      </c>
      <c r="D106" s="41"/>
      <c r="E106" s="121"/>
      <c r="F106" s="109"/>
      <c r="G106" s="32"/>
      <c r="H106" s="122">
        <f>J106+R106+Z106</f>
        <v>417513.38565359998</v>
      </c>
      <c r="I106" s="123" t="s">
        <v>141</v>
      </c>
      <c r="J106" s="38">
        <f>SUM(J107:J136)</f>
        <v>140129.12268279996</v>
      </c>
      <c r="K106" s="39"/>
      <c r="L106" s="38" t="e">
        <f>SUM(#REF!)</f>
        <v>#REF!</v>
      </c>
      <c r="M106" s="39"/>
      <c r="N106" s="38" t="e">
        <f>SUM(#REF!)</f>
        <v>#REF!</v>
      </c>
      <c r="O106" s="39"/>
      <c r="P106" s="38" t="e">
        <f>SUM(#REF!)</f>
        <v>#REF!</v>
      </c>
      <c r="Q106" s="124"/>
      <c r="R106" s="38">
        <f>SUM(R107:R136)</f>
        <v>112909.83852040001</v>
      </c>
      <c r="S106" s="39"/>
      <c r="T106" s="38" t="e">
        <f>SUM(#REF!)</f>
        <v>#REF!</v>
      </c>
      <c r="U106" s="39"/>
      <c r="V106" s="38" t="e">
        <f>SUM(#REF!)</f>
        <v>#REF!</v>
      </c>
      <c r="W106" s="39"/>
      <c r="X106" s="38" t="e">
        <f>SUM(#REF!)</f>
        <v>#REF!</v>
      </c>
      <c r="Y106" s="39"/>
      <c r="Z106" s="38">
        <f>SUM(Z107:Z136)</f>
        <v>164474.42445040002</v>
      </c>
      <c r="AA106" s="38"/>
      <c r="AB106" s="38"/>
      <c r="AC106" s="39"/>
      <c r="AD106" s="38"/>
      <c r="AE106" s="39"/>
      <c r="AF106" s="38"/>
      <c r="AG106" s="31"/>
    </row>
    <row r="107" spans="2:33" ht="18.75" customHeight="1" x14ac:dyDescent="0.2">
      <c r="B107" s="37"/>
      <c r="C107" s="40" t="s">
        <v>142</v>
      </c>
      <c r="D107" s="41">
        <f t="shared" ref="D107:D136" si="23">$E107*1.16</f>
        <v>29.999919999999996</v>
      </c>
      <c r="E107" s="125">
        <v>25.861999999999998</v>
      </c>
      <c r="F107" s="109">
        <f t="shared" ref="F107:F136" si="24">$I107+$Q107+$Y107</f>
        <v>170</v>
      </c>
      <c r="G107" s="44" t="s">
        <v>41</v>
      </c>
      <c r="H107" s="93">
        <f t="shared" ref="H107:H136" si="25">$J107+$R107+$Z107</f>
        <v>5099.9863999999998</v>
      </c>
      <c r="I107" s="46">
        <v>40</v>
      </c>
      <c r="J107" s="61">
        <f t="shared" ref="J107:J136" si="26">$I107*$D107</f>
        <v>1199.9967999999999</v>
      </c>
      <c r="K107" s="39"/>
      <c r="L107" s="38"/>
      <c r="M107" s="39"/>
      <c r="N107" s="38"/>
      <c r="O107" s="39"/>
      <c r="P107" s="38"/>
      <c r="Q107" s="126">
        <v>30</v>
      </c>
      <c r="R107" s="61">
        <f t="shared" ref="R107:R136" si="27">$Q107*$D107</f>
        <v>899.99759999999992</v>
      </c>
      <c r="S107" s="39"/>
      <c r="T107" s="38"/>
      <c r="U107" s="39"/>
      <c r="V107" s="38"/>
      <c r="W107" s="39"/>
      <c r="X107" s="38"/>
      <c r="Y107" s="49">
        <v>100</v>
      </c>
      <c r="Z107" s="61">
        <f t="shared" ref="Z107:Z136" si="28">$Y107*$D107</f>
        <v>2999.9919999999997</v>
      </c>
      <c r="AA107" s="38"/>
      <c r="AB107" s="38"/>
      <c r="AC107" s="39"/>
      <c r="AD107" s="38"/>
      <c r="AE107" s="39"/>
      <c r="AF107" s="38"/>
      <c r="AG107" s="31"/>
    </row>
    <row r="108" spans="2:33" ht="26.25" customHeight="1" x14ac:dyDescent="0.2">
      <c r="B108" s="37"/>
      <c r="C108" s="40" t="s">
        <v>143</v>
      </c>
      <c r="D108" s="41">
        <f t="shared" si="23"/>
        <v>130.00119999999998</v>
      </c>
      <c r="E108" s="127">
        <v>112.07</v>
      </c>
      <c r="F108" s="109">
        <f t="shared" si="24"/>
        <v>12</v>
      </c>
      <c r="G108" s="44" t="s">
        <v>144</v>
      </c>
      <c r="H108" s="93">
        <f t="shared" si="25"/>
        <v>1560.0143999999996</v>
      </c>
      <c r="I108" s="46">
        <v>5</v>
      </c>
      <c r="J108" s="61">
        <f t="shared" si="26"/>
        <v>650.00599999999986</v>
      </c>
      <c r="K108" s="39"/>
      <c r="L108" s="38"/>
      <c r="M108" s="39"/>
      <c r="N108" s="38"/>
      <c r="O108" s="39"/>
      <c r="P108" s="38"/>
      <c r="Q108" s="126">
        <v>2</v>
      </c>
      <c r="R108" s="61">
        <f t="shared" si="27"/>
        <v>260.00239999999997</v>
      </c>
      <c r="S108" s="39"/>
      <c r="T108" s="38"/>
      <c r="U108" s="39"/>
      <c r="V108" s="38"/>
      <c r="W108" s="39"/>
      <c r="X108" s="38"/>
      <c r="Y108" s="49">
        <v>5</v>
      </c>
      <c r="Z108" s="61">
        <f t="shared" si="28"/>
        <v>650.00599999999986</v>
      </c>
      <c r="AA108" s="38"/>
      <c r="AB108" s="38"/>
      <c r="AC108" s="39"/>
      <c r="AD108" s="38"/>
      <c r="AE108" s="39"/>
      <c r="AF108" s="38"/>
      <c r="AG108" s="31"/>
    </row>
    <row r="109" spans="2:33" ht="25.5" customHeight="1" x14ac:dyDescent="0.2">
      <c r="B109" s="37"/>
      <c r="C109" s="50" t="s">
        <v>145</v>
      </c>
      <c r="D109" s="41">
        <f t="shared" si="23"/>
        <v>30.960013719999999</v>
      </c>
      <c r="E109" s="127">
        <v>26.689667</v>
      </c>
      <c r="F109" s="109">
        <f t="shared" si="24"/>
        <v>450</v>
      </c>
      <c r="G109" s="44" t="s">
        <v>41</v>
      </c>
      <c r="H109" s="93">
        <f t="shared" si="25"/>
        <v>13932.006173999998</v>
      </c>
      <c r="I109" s="46">
        <v>150</v>
      </c>
      <c r="J109" s="61">
        <f t="shared" si="26"/>
        <v>4644.002058</v>
      </c>
      <c r="K109" s="39"/>
      <c r="L109" s="38"/>
      <c r="M109" s="39"/>
      <c r="N109" s="38"/>
      <c r="O109" s="39"/>
      <c r="P109" s="38"/>
      <c r="Q109" s="126">
        <v>100</v>
      </c>
      <c r="R109" s="61">
        <f t="shared" si="27"/>
        <v>3096.0013719999997</v>
      </c>
      <c r="S109" s="39"/>
      <c r="T109" s="38"/>
      <c r="U109" s="39"/>
      <c r="V109" s="38"/>
      <c r="W109" s="39"/>
      <c r="X109" s="38"/>
      <c r="Y109" s="49">
        <v>200</v>
      </c>
      <c r="Z109" s="61">
        <f t="shared" si="28"/>
        <v>6192.0027439999994</v>
      </c>
      <c r="AA109" s="38"/>
      <c r="AB109" s="38"/>
      <c r="AC109" s="39"/>
      <c r="AD109" s="38"/>
      <c r="AE109" s="39"/>
      <c r="AF109" s="38"/>
      <c r="AG109" s="31"/>
    </row>
    <row r="110" spans="2:33" ht="21" customHeight="1" x14ac:dyDescent="0.2">
      <c r="B110" s="37"/>
      <c r="C110" s="40" t="s">
        <v>146</v>
      </c>
      <c r="D110" s="41">
        <f t="shared" si="23"/>
        <v>24.000399999999999</v>
      </c>
      <c r="E110" s="125">
        <v>20.69</v>
      </c>
      <c r="F110" s="109">
        <f t="shared" si="24"/>
        <v>30</v>
      </c>
      <c r="G110" s="44" t="s">
        <v>41</v>
      </c>
      <c r="H110" s="93">
        <f t="shared" si="25"/>
        <v>720.01199999999994</v>
      </c>
      <c r="I110" s="46">
        <v>5</v>
      </c>
      <c r="J110" s="61">
        <f t="shared" si="26"/>
        <v>120.002</v>
      </c>
      <c r="K110" s="39"/>
      <c r="L110" s="38"/>
      <c r="M110" s="39"/>
      <c r="N110" s="38"/>
      <c r="O110" s="39"/>
      <c r="P110" s="38"/>
      <c r="Q110" s="126">
        <v>5</v>
      </c>
      <c r="R110" s="61">
        <f t="shared" si="27"/>
        <v>120.002</v>
      </c>
      <c r="S110" s="39"/>
      <c r="T110" s="38"/>
      <c r="U110" s="39"/>
      <c r="V110" s="38"/>
      <c r="W110" s="39"/>
      <c r="X110" s="38"/>
      <c r="Y110" s="49">
        <v>20</v>
      </c>
      <c r="Z110" s="61">
        <f t="shared" si="28"/>
        <v>480.00799999999998</v>
      </c>
      <c r="AA110" s="38"/>
      <c r="AB110" s="38"/>
      <c r="AC110" s="39"/>
      <c r="AD110" s="38"/>
      <c r="AE110" s="39"/>
      <c r="AF110" s="38"/>
      <c r="AG110" s="31"/>
    </row>
    <row r="111" spans="2:33" ht="21" customHeight="1" x14ac:dyDescent="0.2">
      <c r="B111" s="37"/>
      <c r="C111" s="128" t="s">
        <v>147</v>
      </c>
      <c r="D111" s="41">
        <f t="shared" si="23"/>
        <v>100.00127999999999</v>
      </c>
      <c r="E111" s="125">
        <v>86.207999999999998</v>
      </c>
      <c r="F111" s="109">
        <f t="shared" si="24"/>
        <v>25</v>
      </c>
      <c r="G111" s="44" t="s">
        <v>144</v>
      </c>
      <c r="H111" s="93">
        <f t="shared" si="25"/>
        <v>2500.0320000000002</v>
      </c>
      <c r="I111" s="46">
        <v>10</v>
      </c>
      <c r="J111" s="61">
        <f t="shared" si="26"/>
        <v>1000.0128</v>
      </c>
      <c r="K111" s="39"/>
      <c r="L111" s="38"/>
      <c r="M111" s="39"/>
      <c r="N111" s="38"/>
      <c r="O111" s="39"/>
      <c r="P111" s="38"/>
      <c r="Q111" s="126">
        <v>5</v>
      </c>
      <c r="R111" s="61">
        <f t="shared" si="27"/>
        <v>500.00639999999999</v>
      </c>
      <c r="S111" s="39"/>
      <c r="T111" s="38"/>
      <c r="U111" s="39"/>
      <c r="V111" s="38"/>
      <c r="W111" s="39"/>
      <c r="X111" s="38"/>
      <c r="Y111" s="49">
        <v>10</v>
      </c>
      <c r="Z111" s="61">
        <f t="shared" si="28"/>
        <v>1000.0128</v>
      </c>
      <c r="AA111" s="38"/>
      <c r="AB111" s="38"/>
      <c r="AC111" s="39"/>
      <c r="AD111" s="38"/>
      <c r="AE111" s="39"/>
      <c r="AF111" s="38"/>
      <c r="AG111" s="31"/>
    </row>
    <row r="112" spans="2:33" ht="21" customHeight="1" x14ac:dyDescent="0.2">
      <c r="B112" s="37"/>
      <c r="C112" s="40" t="s">
        <v>148</v>
      </c>
      <c r="D112" s="41">
        <f t="shared" si="23"/>
        <v>14.919997719999998</v>
      </c>
      <c r="E112" s="125">
        <v>12.862067</v>
      </c>
      <c r="F112" s="109">
        <f t="shared" si="24"/>
        <v>1300</v>
      </c>
      <c r="G112" s="44" t="s">
        <v>41</v>
      </c>
      <c r="H112" s="93">
        <f t="shared" si="25"/>
        <v>19395.997035999997</v>
      </c>
      <c r="I112" s="46">
        <v>500</v>
      </c>
      <c r="J112" s="61">
        <f t="shared" si="26"/>
        <v>7459.9988599999988</v>
      </c>
      <c r="K112" s="39"/>
      <c r="L112" s="38"/>
      <c r="M112" s="39"/>
      <c r="N112" s="38"/>
      <c r="O112" s="39"/>
      <c r="P112" s="38"/>
      <c r="Q112" s="126">
        <v>300</v>
      </c>
      <c r="R112" s="61">
        <f t="shared" si="27"/>
        <v>4475.9993159999995</v>
      </c>
      <c r="S112" s="39"/>
      <c r="T112" s="38"/>
      <c r="U112" s="39"/>
      <c r="V112" s="38"/>
      <c r="W112" s="39"/>
      <c r="X112" s="38"/>
      <c r="Y112" s="49">
        <v>500</v>
      </c>
      <c r="Z112" s="61">
        <f t="shared" si="28"/>
        <v>7459.9988599999988</v>
      </c>
      <c r="AA112" s="38"/>
      <c r="AB112" s="38"/>
      <c r="AC112" s="39"/>
      <c r="AD112" s="38"/>
      <c r="AE112" s="39"/>
      <c r="AF112" s="38"/>
      <c r="AG112" s="31"/>
    </row>
    <row r="113" spans="2:33" ht="21" customHeight="1" x14ac:dyDescent="0.2">
      <c r="B113" s="37"/>
      <c r="C113" s="40" t="s">
        <v>149</v>
      </c>
      <c r="D113" s="41">
        <f t="shared" si="23"/>
        <v>30.220319999999997</v>
      </c>
      <c r="E113" s="125">
        <v>26.052</v>
      </c>
      <c r="F113" s="109">
        <f t="shared" si="24"/>
        <v>30</v>
      </c>
      <c r="G113" s="44" t="s">
        <v>41</v>
      </c>
      <c r="H113" s="93">
        <f t="shared" si="25"/>
        <v>906.6096</v>
      </c>
      <c r="I113" s="46">
        <v>10</v>
      </c>
      <c r="J113" s="61">
        <f t="shared" si="26"/>
        <v>302.20319999999998</v>
      </c>
      <c r="K113" s="39"/>
      <c r="L113" s="38"/>
      <c r="M113" s="39"/>
      <c r="N113" s="38"/>
      <c r="O113" s="39"/>
      <c r="P113" s="38"/>
      <c r="Q113" s="126">
        <v>10</v>
      </c>
      <c r="R113" s="61">
        <f t="shared" si="27"/>
        <v>302.20319999999998</v>
      </c>
      <c r="S113" s="39"/>
      <c r="T113" s="38"/>
      <c r="U113" s="39"/>
      <c r="V113" s="38"/>
      <c r="W113" s="39"/>
      <c r="X113" s="38"/>
      <c r="Y113" s="49">
        <v>10</v>
      </c>
      <c r="Z113" s="61">
        <f t="shared" si="28"/>
        <v>302.20319999999998</v>
      </c>
      <c r="AA113" s="38"/>
      <c r="AB113" s="38"/>
      <c r="AC113" s="39"/>
      <c r="AD113" s="38"/>
      <c r="AE113" s="39"/>
      <c r="AF113" s="38"/>
      <c r="AG113" s="31"/>
    </row>
    <row r="114" spans="2:33" ht="21" customHeight="1" x14ac:dyDescent="0.2">
      <c r="B114" s="37"/>
      <c r="C114" s="128" t="s">
        <v>150</v>
      </c>
      <c r="D114" s="41">
        <f t="shared" si="23"/>
        <v>195.00064</v>
      </c>
      <c r="E114" s="125">
        <v>168.10400000000001</v>
      </c>
      <c r="F114" s="109">
        <f t="shared" si="24"/>
        <v>5</v>
      </c>
      <c r="G114" s="44" t="s">
        <v>144</v>
      </c>
      <c r="H114" s="93">
        <f t="shared" si="25"/>
        <v>975.00319999999999</v>
      </c>
      <c r="I114" s="129">
        <v>5</v>
      </c>
      <c r="J114" s="61">
        <f t="shared" si="26"/>
        <v>975.00319999999999</v>
      </c>
      <c r="K114" s="39"/>
      <c r="L114" s="38"/>
      <c r="M114" s="39"/>
      <c r="N114" s="38"/>
      <c r="O114" s="39"/>
      <c r="P114" s="38"/>
      <c r="Q114" s="126"/>
      <c r="R114" s="61">
        <f t="shared" si="27"/>
        <v>0</v>
      </c>
      <c r="S114" s="39"/>
      <c r="T114" s="38"/>
      <c r="U114" s="39"/>
      <c r="V114" s="38"/>
      <c r="W114" s="39"/>
      <c r="X114" s="38"/>
      <c r="Y114" s="49"/>
      <c r="Z114" s="61">
        <f t="shared" si="28"/>
        <v>0</v>
      </c>
      <c r="AA114" s="38"/>
      <c r="AB114" s="38"/>
      <c r="AC114" s="39"/>
      <c r="AD114" s="38"/>
      <c r="AE114" s="39"/>
      <c r="AF114" s="38"/>
      <c r="AG114" s="31"/>
    </row>
    <row r="115" spans="2:33" ht="22.5" customHeight="1" x14ac:dyDescent="0.2">
      <c r="B115" s="37"/>
      <c r="C115" s="40" t="s">
        <v>151</v>
      </c>
      <c r="D115" s="41">
        <f t="shared" si="23"/>
        <v>22.059990280000001</v>
      </c>
      <c r="E115" s="125">
        <v>19.017233000000001</v>
      </c>
      <c r="F115" s="109">
        <f t="shared" si="24"/>
        <v>1000</v>
      </c>
      <c r="G115" s="44" t="s">
        <v>41</v>
      </c>
      <c r="H115" s="93">
        <f t="shared" si="25"/>
        <v>22059.990280000002</v>
      </c>
      <c r="I115" s="46">
        <v>300</v>
      </c>
      <c r="J115" s="61">
        <f t="shared" si="26"/>
        <v>6617.9970840000005</v>
      </c>
      <c r="K115" s="39"/>
      <c r="L115" s="38"/>
      <c r="M115" s="39"/>
      <c r="N115" s="38"/>
      <c r="O115" s="39"/>
      <c r="P115" s="38"/>
      <c r="Q115" s="126">
        <v>300</v>
      </c>
      <c r="R115" s="61">
        <f t="shared" si="27"/>
        <v>6617.9970840000005</v>
      </c>
      <c r="S115" s="39"/>
      <c r="T115" s="38"/>
      <c r="U115" s="39"/>
      <c r="V115" s="38"/>
      <c r="W115" s="39"/>
      <c r="X115" s="38"/>
      <c r="Y115" s="49">
        <v>400</v>
      </c>
      <c r="Z115" s="61">
        <f t="shared" si="28"/>
        <v>8823.9961120000007</v>
      </c>
      <c r="AA115" s="38"/>
      <c r="AB115" s="38"/>
      <c r="AC115" s="39"/>
      <c r="AD115" s="38"/>
      <c r="AE115" s="39"/>
      <c r="AF115" s="38"/>
      <c r="AG115" s="31"/>
    </row>
    <row r="116" spans="2:33" ht="23.25" customHeight="1" x14ac:dyDescent="0.2">
      <c r="B116" s="37"/>
      <c r="C116" s="40" t="s">
        <v>152</v>
      </c>
      <c r="D116" s="41">
        <f t="shared" si="23"/>
        <v>26.519977999999998</v>
      </c>
      <c r="E116" s="125">
        <v>22.86205</v>
      </c>
      <c r="F116" s="109">
        <f t="shared" si="24"/>
        <v>500</v>
      </c>
      <c r="G116" s="44" t="s">
        <v>41</v>
      </c>
      <c r="H116" s="93">
        <f t="shared" si="25"/>
        <v>13259.988999999998</v>
      </c>
      <c r="I116" s="46">
        <v>200</v>
      </c>
      <c r="J116" s="61">
        <f t="shared" si="26"/>
        <v>5303.9955999999993</v>
      </c>
      <c r="K116" s="39"/>
      <c r="L116" s="38"/>
      <c r="M116" s="39"/>
      <c r="N116" s="38"/>
      <c r="O116" s="39"/>
      <c r="P116" s="38"/>
      <c r="Q116" s="126">
        <v>100</v>
      </c>
      <c r="R116" s="61">
        <f t="shared" si="27"/>
        <v>2651.9977999999996</v>
      </c>
      <c r="S116" s="39"/>
      <c r="T116" s="38"/>
      <c r="U116" s="39"/>
      <c r="V116" s="38"/>
      <c r="W116" s="39"/>
      <c r="X116" s="38"/>
      <c r="Y116" s="49">
        <v>200</v>
      </c>
      <c r="Z116" s="61">
        <f t="shared" si="28"/>
        <v>5303.9955999999993</v>
      </c>
      <c r="AA116" s="38"/>
      <c r="AB116" s="38"/>
      <c r="AC116" s="39"/>
      <c r="AD116" s="38"/>
      <c r="AE116" s="39"/>
      <c r="AF116" s="38"/>
      <c r="AG116" s="31"/>
    </row>
    <row r="117" spans="2:33" ht="23.25" customHeight="1" x14ac:dyDescent="0.2">
      <c r="B117" s="37"/>
      <c r="C117" s="40" t="s">
        <v>153</v>
      </c>
      <c r="D117" s="41">
        <f t="shared" si="23"/>
        <v>27.300213719999999</v>
      </c>
      <c r="E117" s="125">
        <v>23.534666999999999</v>
      </c>
      <c r="F117" s="109">
        <f t="shared" si="24"/>
        <v>80</v>
      </c>
      <c r="G117" s="44" t="s">
        <v>41</v>
      </c>
      <c r="H117" s="93">
        <f t="shared" si="25"/>
        <v>2184.0170975999999</v>
      </c>
      <c r="I117" s="46">
        <v>30</v>
      </c>
      <c r="J117" s="61">
        <f t="shared" si="26"/>
        <v>819.00641159999998</v>
      </c>
      <c r="K117" s="39"/>
      <c r="L117" s="38"/>
      <c r="M117" s="39"/>
      <c r="N117" s="38"/>
      <c r="O117" s="39"/>
      <c r="P117" s="38"/>
      <c r="Q117" s="126">
        <v>20</v>
      </c>
      <c r="R117" s="61">
        <f t="shared" si="27"/>
        <v>546.00427439999999</v>
      </c>
      <c r="S117" s="39"/>
      <c r="T117" s="38"/>
      <c r="U117" s="39"/>
      <c r="V117" s="38"/>
      <c r="W117" s="39"/>
      <c r="X117" s="38"/>
      <c r="Y117" s="49">
        <v>30</v>
      </c>
      <c r="Z117" s="61">
        <f t="shared" si="28"/>
        <v>819.00641159999998</v>
      </c>
      <c r="AA117" s="38"/>
      <c r="AB117" s="38"/>
      <c r="AC117" s="39"/>
      <c r="AD117" s="38"/>
      <c r="AE117" s="39"/>
      <c r="AF117" s="38"/>
      <c r="AG117" s="31"/>
    </row>
    <row r="118" spans="2:33" ht="23.25" customHeight="1" x14ac:dyDescent="0.2">
      <c r="B118" s="37"/>
      <c r="C118" s="40" t="s">
        <v>154</v>
      </c>
      <c r="D118" s="41">
        <f t="shared" si="23"/>
        <v>11.580047999999998</v>
      </c>
      <c r="E118" s="125">
        <v>9.9827999999999992</v>
      </c>
      <c r="F118" s="109">
        <f t="shared" si="24"/>
        <v>30</v>
      </c>
      <c r="G118" s="52" t="s">
        <v>41</v>
      </c>
      <c r="H118" s="93">
        <f t="shared" si="25"/>
        <v>347.40143999999992</v>
      </c>
      <c r="I118" s="46">
        <v>0</v>
      </c>
      <c r="J118" s="61">
        <f t="shared" si="26"/>
        <v>0</v>
      </c>
      <c r="K118" s="39"/>
      <c r="L118" s="38"/>
      <c r="M118" s="39"/>
      <c r="N118" s="38"/>
      <c r="O118" s="39"/>
      <c r="P118" s="38"/>
      <c r="Q118" s="130">
        <v>0</v>
      </c>
      <c r="R118" s="61">
        <f t="shared" si="27"/>
        <v>0</v>
      </c>
      <c r="S118" s="39"/>
      <c r="T118" s="38"/>
      <c r="U118" s="39"/>
      <c r="V118" s="38"/>
      <c r="W118" s="39"/>
      <c r="X118" s="38"/>
      <c r="Y118" s="49">
        <v>30</v>
      </c>
      <c r="Z118" s="61">
        <f t="shared" si="28"/>
        <v>347.40143999999992</v>
      </c>
      <c r="AA118" s="38"/>
      <c r="AB118" s="38"/>
      <c r="AC118" s="39"/>
      <c r="AD118" s="38"/>
      <c r="AE118" s="39"/>
      <c r="AF118" s="38"/>
      <c r="AG118" s="31"/>
    </row>
    <row r="119" spans="2:33" ht="23.25" customHeight="1" x14ac:dyDescent="0.2">
      <c r="B119" s="37"/>
      <c r="C119" s="81" t="s">
        <v>155</v>
      </c>
      <c r="D119" s="41">
        <f t="shared" si="23"/>
        <v>20.88</v>
      </c>
      <c r="E119" s="131">
        <v>18</v>
      </c>
      <c r="F119" s="109">
        <f t="shared" si="24"/>
        <v>30</v>
      </c>
      <c r="G119" s="52" t="s">
        <v>41</v>
      </c>
      <c r="H119" s="93">
        <f t="shared" si="25"/>
        <v>626.4</v>
      </c>
      <c r="I119" s="46">
        <v>0</v>
      </c>
      <c r="J119" s="61">
        <f t="shared" si="26"/>
        <v>0</v>
      </c>
      <c r="K119" s="39"/>
      <c r="L119" s="38"/>
      <c r="M119" s="39"/>
      <c r="N119" s="38"/>
      <c r="O119" s="39"/>
      <c r="P119" s="38"/>
      <c r="Q119" s="126">
        <v>0</v>
      </c>
      <c r="R119" s="61">
        <f t="shared" si="27"/>
        <v>0</v>
      </c>
      <c r="S119" s="39"/>
      <c r="T119" s="38"/>
      <c r="U119" s="39"/>
      <c r="V119" s="38"/>
      <c r="W119" s="39"/>
      <c r="X119" s="38"/>
      <c r="Y119" s="49">
        <v>30</v>
      </c>
      <c r="Z119" s="61">
        <f t="shared" si="28"/>
        <v>626.4</v>
      </c>
      <c r="AA119" s="38"/>
      <c r="AB119" s="38"/>
      <c r="AC119" s="39"/>
      <c r="AD119" s="38"/>
      <c r="AE119" s="39"/>
      <c r="AF119" s="38"/>
      <c r="AG119" s="31"/>
    </row>
    <row r="120" spans="2:33" ht="23.25" customHeight="1" x14ac:dyDescent="0.2">
      <c r="B120" s="37"/>
      <c r="C120" s="40" t="s">
        <v>156</v>
      </c>
      <c r="D120" s="41">
        <f t="shared" si="23"/>
        <v>14.950079999999998</v>
      </c>
      <c r="E120" s="125">
        <v>12.888</v>
      </c>
      <c r="F120" s="109">
        <f t="shared" si="24"/>
        <v>325</v>
      </c>
      <c r="G120" s="52" t="s">
        <v>157</v>
      </c>
      <c r="H120" s="93">
        <f t="shared" si="25"/>
        <v>4858.7759999999998</v>
      </c>
      <c r="I120" s="46">
        <v>100</v>
      </c>
      <c r="J120" s="61">
        <f t="shared" si="26"/>
        <v>1495.0079999999998</v>
      </c>
      <c r="K120" s="39"/>
      <c r="L120" s="38"/>
      <c r="M120" s="39"/>
      <c r="N120" s="38"/>
      <c r="O120" s="39"/>
      <c r="P120" s="38"/>
      <c r="Q120" s="126">
        <v>75</v>
      </c>
      <c r="R120" s="61">
        <f t="shared" si="27"/>
        <v>1121.2559999999999</v>
      </c>
      <c r="S120" s="39"/>
      <c r="T120" s="38"/>
      <c r="U120" s="39"/>
      <c r="V120" s="38"/>
      <c r="W120" s="39"/>
      <c r="X120" s="38"/>
      <c r="Y120" s="49">
        <v>150</v>
      </c>
      <c r="Z120" s="61">
        <f t="shared" si="28"/>
        <v>2242.5119999999997</v>
      </c>
      <c r="AA120" s="38"/>
      <c r="AB120" s="38"/>
      <c r="AC120" s="39"/>
      <c r="AD120" s="38"/>
      <c r="AE120" s="39"/>
      <c r="AF120" s="38"/>
      <c r="AG120" s="31"/>
    </row>
    <row r="121" spans="2:33" ht="23.25" customHeight="1" x14ac:dyDescent="0.2">
      <c r="B121" s="37"/>
      <c r="C121" s="50" t="s">
        <v>158</v>
      </c>
      <c r="D121" s="41">
        <f t="shared" si="23"/>
        <v>60.049951999999998</v>
      </c>
      <c r="E121" s="125">
        <v>51.767200000000003</v>
      </c>
      <c r="F121" s="109">
        <f t="shared" si="24"/>
        <v>300</v>
      </c>
      <c r="G121" s="52" t="s">
        <v>41</v>
      </c>
      <c r="H121" s="93">
        <f t="shared" si="25"/>
        <v>18014.9856</v>
      </c>
      <c r="I121" s="46">
        <v>100</v>
      </c>
      <c r="J121" s="61">
        <f t="shared" si="26"/>
        <v>6004.9951999999994</v>
      </c>
      <c r="K121" s="39"/>
      <c r="L121" s="38"/>
      <c r="M121" s="39"/>
      <c r="N121" s="38"/>
      <c r="O121" s="39"/>
      <c r="P121" s="38"/>
      <c r="Q121" s="126">
        <v>100</v>
      </c>
      <c r="R121" s="61">
        <f t="shared" si="27"/>
        <v>6004.9951999999994</v>
      </c>
      <c r="S121" s="39"/>
      <c r="T121" s="38"/>
      <c r="U121" s="39"/>
      <c r="V121" s="38"/>
      <c r="W121" s="39"/>
      <c r="X121" s="38"/>
      <c r="Y121" s="49">
        <v>100</v>
      </c>
      <c r="Z121" s="61">
        <f t="shared" si="28"/>
        <v>6004.9951999999994</v>
      </c>
      <c r="AA121" s="38"/>
      <c r="AB121" s="38"/>
      <c r="AC121" s="39"/>
      <c r="AD121" s="38"/>
      <c r="AE121" s="39"/>
      <c r="AF121" s="38"/>
      <c r="AG121" s="31"/>
    </row>
    <row r="122" spans="2:33" ht="24" customHeight="1" x14ac:dyDescent="0.2">
      <c r="B122" s="37"/>
      <c r="C122" s="40" t="s">
        <v>159</v>
      </c>
      <c r="D122" s="41">
        <f t="shared" si="23"/>
        <v>6.3300005199999996</v>
      </c>
      <c r="E122" s="125">
        <v>5.4568969999999997</v>
      </c>
      <c r="F122" s="109">
        <f t="shared" si="24"/>
        <v>400</v>
      </c>
      <c r="G122" s="52" t="s">
        <v>41</v>
      </c>
      <c r="H122" s="93">
        <f t="shared" si="25"/>
        <v>2532.0002079999999</v>
      </c>
      <c r="I122" s="54">
        <v>150</v>
      </c>
      <c r="J122" s="61">
        <f t="shared" si="26"/>
        <v>949.50007799999992</v>
      </c>
      <c r="K122" s="39"/>
      <c r="L122" s="38"/>
      <c r="M122" s="39"/>
      <c r="N122" s="38"/>
      <c r="O122" s="39"/>
      <c r="P122" s="38"/>
      <c r="Q122" s="126">
        <v>100</v>
      </c>
      <c r="R122" s="61">
        <f t="shared" si="27"/>
        <v>633.00005199999998</v>
      </c>
      <c r="S122" s="39"/>
      <c r="T122" s="38"/>
      <c r="U122" s="39"/>
      <c r="V122" s="38"/>
      <c r="W122" s="39"/>
      <c r="X122" s="38"/>
      <c r="Y122" s="49">
        <v>150</v>
      </c>
      <c r="Z122" s="61">
        <f t="shared" si="28"/>
        <v>949.50007799999992</v>
      </c>
      <c r="AA122" s="38"/>
      <c r="AB122" s="38"/>
      <c r="AC122" s="39"/>
      <c r="AD122" s="38"/>
      <c r="AE122" s="39"/>
      <c r="AF122" s="38"/>
      <c r="AG122" s="31"/>
    </row>
    <row r="123" spans="2:33" ht="24" customHeight="1" x14ac:dyDescent="0.2">
      <c r="B123" s="37"/>
      <c r="C123" s="40" t="s">
        <v>160</v>
      </c>
      <c r="D123" s="41">
        <f t="shared" si="23"/>
        <v>29.430011999999998</v>
      </c>
      <c r="E123" s="125">
        <v>25.370699999999999</v>
      </c>
      <c r="F123" s="109">
        <f t="shared" si="24"/>
        <v>900</v>
      </c>
      <c r="G123" s="52" t="s">
        <v>41</v>
      </c>
      <c r="H123" s="93">
        <f t="shared" si="25"/>
        <v>26487.0108</v>
      </c>
      <c r="I123" s="54">
        <v>300</v>
      </c>
      <c r="J123" s="61">
        <f t="shared" si="26"/>
        <v>8829.0036</v>
      </c>
      <c r="K123" s="39"/>
      <c r="L123" s="38"/>
      <c r="M123" s="39"/>
      <c r="N123" s="38"/>
      <c r="O123" s="39"/>
      <c r="P123" s="38"/>
      <c r="Q123" s="126">
        <v>300</v>
      </c>
      <c r="R123" s="61">
        <f t="shared" si="27"/>
        <v>8829.0036</v>
      </c>
      <c r="S123" s="39"/>
      <c r="T123" s="38"/>
      <c r="U123" s="39"/>
      <c r="V123" s="38"/>
      <c r="W123" s="39"/>
      <c r="X123" s="38"/>
      <c r="Y123" s="49">
        <v>300</v>
      </c>
      <c r="Z123" s="61">
        <f t="shared" si="28"/>
        <v>8829.0036</v>
      </c>
      <c r="AA123" s="38"/>
      <c r="AB123" s="38"/>
      <c r="AC123" s="39"/>
      <c r="AD123" s="38"/>
      <c r="AE123" s="39"/>
      <c r="AF123" s="38"/>
      <c r="AG123" s="31"/>
    </row>
    <row r="124" spans="2:33" ht="21" customHeight="1" x14ac:dyDescent="0.2">
      <c r="B124" s="37"/>
      <c r="C124" s="40" t="s">
        <v>161</v>
      </c>
      <c r="D124" s="41">
        <f t="shared" si="23"/>
        <v>37.210015999999996</v>
      </c>
      <c r="E124" s="125">
        <v>32.077599999999997</v>
      </c>
      <c r="F124" s="109">
        <f t="shared" si="24"/>
        <v>260</v>
      </c>
      <c r="G124" s="52" t="s">
        <v>41</v>
      </c>
      <c r="H124" s="93">
        <f t="shared" si="25"/>
        <v>9674.604159999999</v>
      </c>
      <c r="I124" s="54">
        <v>100</v>
      </c>
      <c r="J124" s="61">
        <f t="shared" si="26"/>
        <v>3721.0015999999996</v>
      </c>
      <c r="K124" s="39"/>
      <c r="L124" s="38"/>
      <c r="M124" s="39"/>
      <c r="N124" s="38"/>
      <c r="O124" s="39"/>
      <c r="P124" s="38"/>
      <c r="Q124" s="126">
        <v>60</v>
      </c>
      <c r="R124" s="61">
        <f t="shared" si="27"/>
        <v>2232.6009599999998</v>
      </c>
      <c r="S124" s="39"/>
      <c r="T124" s="38"/>
      <c r="U124" s="39"/>
      <c r="V124" s="38"/>
      <c r="W124" s="39"/>
      <c r="X124" s="38"/>
      <c r="Y124" s="49">
        <v>100</v>
      </c>
      <c r="Z124" s="61">
        <f t="shared" si="28"/>
        <v>3721.0015999999996</v>
      </c>
      <c r="AA124" s="38"/>
      <c r="AB124" s="38"/>
      <c r="AC124" s="39"/>
      <c r="AD124" s="38"/>
      <c r="AE124" s="39"/>
      <c r="AF124" s="38"/>
      <c r="AG124" s="31"/>
    </row>
    <row r="125" spans="2:33" ht="24.75" customHeight="1" x14ac:dyDescent="0.2">
      <c r="B125" s="37"/>
      <c r="C125" s="50" t="s">
        <v>162</v>
      </c>
      <c r="D125" s="41">
        <f t="shared" si="23"/>
        <v>23.500004999999998</v>
      </c>
      <c r="E125" s="125">
        <v>20.258624999999999</v>
      </c>
      <c r="F125" s="109">
        <f t="shared" si="24"/>
        <v>1500</v>
      </c>
      <c r="G125" s="52" t="s">
        <v>41</v>
      </c>
      <c r="H125" s="93">
        <f t="shared" si="25"/>
        <v>35250.007499999992</v>
      </c>
      <c r="I125" s="54">
        <v>500</v>
      </c>
      <c r="J125" s="61">
        <f t="shared" si="26"/>
        <v>11750.002499999999</v>
      </c>
      <c r="K125" s="39"/>
      <c r="L125" s="38"/>
      <c r="M125" s="39"/>
      <c r="N125" s="38"/>
      <c r="O125" s="39"/>
      <c r="P125" s="38"/>
      <c r="Q125" s="126">
        <v>400</v>
      </c>
      <c r="R125" s="61">
        <f t="shared" si="27"/>
        <v>9400.0019999999986</v>
      </c>
      <c r="S125" s="39"/>
      <c r="T125" s="38"/>
      <c r="U125" s="39"/>
      <c r="V125" s="38"/>
      <c r="W125" s="39"/>
      <c r="X125" s="38"/>
      <c r="Y125" s="49">
        <v>600</v>
      </c>
      <c r="Z125" s="61">
        <f t="shared" si="28"/>
        <v>14100.002999999999</v>
      </c>
      <c r="AA125" s="38"/>
      <c r="AB125" s="38"/>
      <c r="AC125" s="39"/>
      <c r="AD125" s="38"/>
      <c r="AE125" s="39"/>
      <c r="AF125" s="38"/>
      <c r="AG125" s="31"/>
    </row>
    <row r="126" spans="2:33" ht="15.75" customHeight="1" x14ac:dyDescent="0.2">
      <c r="B126" s="37"/>
      <c r="C126" s="50" t="s">
        <v>163</v>
      </c>
      <c r="D126" s="41">
        <f t="shared" si="23"/>
        <v>16.910015999999999</v>
      </c>
      <c r="E126" s="125">
        <v>14.5776</v>
      </c>
      <c r="F126" s="109">
        <f t="shared" si="24"/>
        <v>250</v>
      </c>
      <c r="G126" s="52" t="s">
        <v>48</v>
      </c>
      <c r="H126" s="93">
        <f t="shared" si="25"/>
        <v>4227.5039999999999</v>
      </c>
      <c r="I126" s="54">
        <v>100</v>
      </c>
      <c r="J126" s="61">
        <f t="shared" si="26"/>
        <v>1691.0015999999998</v>
      </c>
      <c r="K126" s="39"/>
      <c r="L126" s="38"/>
      <c r="M126" s="39"/>
      <c r="N126" s="38"/>
      <c r="O126" s="39"/>
      <c r="P126" s="38"/>
      <c r="Q126" s="126">
        <v>50</v>
      </c>
      <c r="R126" s="61">
        <f t="shared" si="27"/>
        <v>845.50079999999991</v>
      </c>
      <c r="S126" s="39"/>
      <c r="T126" s="38"/>
      <c r="U126" s="39"/>
      <c r="V126" s="38"/>
      <c r="W126" s="39"/>
      <c r="X126" s="38"/>
      <c r="Y126" s="49">
        <v>100</v>
      </c>
      <c r="Z126" s="61">
        <f t="shared" si="28"/>
        <v>1691.0015999999998</v>
      </c>
      <c r="AA126" s="38"/>
      <c r="AB126" s="38"/>
      <c r="AC126" s="39"/>
      <c r="AD126" s="38"/>
      <c r="AE126" s="39"/>
      <c r="AF126" s="38"/>
      <c r="AG126" s="31"/>
    </row>
    <row r="127" spans="2:33" ht="26.25" customHeight="1" x14ac:dyDescent="0.2">
      <c r="B127" s="37"/>
      <c r="C127" s="50" t="s">
        <v>164</v>
      </c>
      <c r="D127" s="41">
        <f t="shared" si="23"/>
        <v>328.16000031999994</v>
      </c>
      <c r="E127" s="125">
        <v>282.89655199999999</v>
      </c>
      <c r="F127" s="109">
        <f t="shared" si="24"/>
        <v>70</v>
      </c>
      <c r="G127" s="52" t="s">
        <v>48</v>
      </c>
      <c r="H127" s="93">
        <f t="shared" si="25"/>
        <v>22971.200022399993</v>
      </c>
      <c r="I127" s="54">
        <v>20</v>
      </c>
      <c r="J127" s="61">
        <f t="shared" si="26"/>
        <v>6563.2000063999985</v>
      </c>
      <c r="K127" s="39"/>
      <c r="L127" s="38"/>
      <c r="M127" s="39"/>
      <c r="N127" s="38"/>
      <c r="O127" s="39"/>
      <c r="P127" s="38"/>
      <c r="Q127" s="126">
        <v>20</v>
      </c>
      <c r="R127" s="61">
        <f t="shared" si="27"/>
        <v>6563.2000063999985</v>
      </c>
      <c r="S127" s="39"/>
      <c r="T127" s="38"/>
      <c r="U127" s="39"/>
      <c r="V127" s="38"/>
      <c r="W127" s="39"/>
      <c r="X127" s="38"/>
      <c r="Y127" s="49">
        <v>30</v>
      </c>
      <c r="Z127" s="61">
        <f t="shared" si="28"/>
        <v>9844.8000095999978</v>
      </c>
      <c r="AA127" s="38"/>
      <c r="AB127" s="38"/>
      <c r="AC127" s="39"/>
      <c r="AD127" s="38"/>
      <c r="AE127" s="39"/>
      <c r="AF127" s="38"/>
      <c r="AG127" s="31"/>
    </row>
    <row r="128" spans="2:33" ht="24.75" customHeight="1" x14ac:dyDescent="0.2">
      <c r="B128" s="37"/>
      <c r="C128" s="50" t="s">
        <v>165</v>
      </c>
      <c r="D128" s="41">
        <f t="shared" si="23"/>
        <v>315.04000012</v>
      </c>
      <c r="E128" s="127">
        <v>271.586207</v>
      </c>
      <c r="F128" s="109">
        <f t="shared" si="24"/>
        <v>90</v>
      </c>
      <c r="G128" s="52" t="s">
        <v>48</v>
      </c>
      <c r="H128" s="93">
        <f t="shared" si="25"/>
        <v>28353.600010800001</v>
      </c>
      <c r="I128" s="54">
        <v>30</v>
      </c>
      <c r="J128" s="61">
        <f t="shared" si="26"/>
        <v>9451.2000036000009</v>
      </c>
      <c r="K128" s="39"/>
      <c r="L128" s="38"/>
      <c r="M128" s="39"/>
      <c r="N128" s="38"/>
      <c r="O128" s="39"/>
      <c r="P128" s="38"/>
      <c r="Q128" s="126">
        <v>30</v>
      </c>
      <c r="R128" s="61">
        <f t="shared" si="27"/>
        <v>9451.2000036000009</v>
      </c>
      <c r="S128" s="39"/>
      <c r="T128" s="38"/>
      <c r="U128" s="39"/>
      <c r="V128" s="38"/>
      <c r="W128" s="39"/>
      <c r="X128" s="38"/>
      <c r="Y128" s="49">
        <v>30</v>
      </c>
      <c r="Z128" s="61">
        <f t="shared" si="28"/>
        <v>9451.2000036000009</v>
      </c>
      <c r="AA128" s="38"/>
      <c r="AB128" s="38"/>
      <c r="AC128" s="39"/>
      <c r="AD128" s="38"/>
      <c r="AE128" s="39"/>
      <c r="AF128" s="38"/>
      <c r="AG128" s="31"/>
    </row>
    <row r="129" spans="2:33" ht="27" customHeight="1" x14ac:dyDescent="0.2">
      <c r="B129" s="37"/>
      <c r="C129" s="132" t="s">
        <v>166</v>
      </c>
      <c r="D129" s="41">
        <f t="shared" si="23"/>
        <v>24.429986279999998</v>
      </c>
      <c r="E129" s="127">
        <v>21.060333</v>
      </c>
      <c r="F129" s="109">
        <f t="shared" si="24"/>
        <v>360</v>
      </c>
      <c r="G129" s="52" t="s">
        <v>39</v>
      </c>
      <c r="H129" s="93">
        <f t="shared" si="25"/>
        <v>8794.7950607999992</v>
      </c>
      <c r="I129" s="54">
        <v>120</v>
      </c>
      <c r="J129" s="61">
        <f t="shared" si="26"/>
        <v>2931.5983535999999</v>
      </c>
      <c r="K129" s="39"/>
      <c r="L129" s="38"/>
      <c r="M129" s="39"/>
      <c r="N129" s="38"/>
      <c r="O129" s="39"/>
      <c r="P129" s="38"/>
      <c r="Q129" s="126">
        <v>120</v>
      </c>
      <c r="R129" s="61">
        <f t="shared" si="27"/>
        <v>2931.5983535999999</v>
      </c>
      <c r="S129" s="39"/>
      <c r="T129" s="38"/>
      <c r="U129" s="39"/>
      <c r="V129" s="38"/>
      <c r="W129" s="39"/>
      <c r="X129" s="38"/>
      <c r="Y129" s="49">
        <v>120</v>
      </c>
      <c r="Z129" s="61">
        <f t="shared" si="28"/>
        <v>2931.5983535999999</v>
      </c>
      <c r="AA129" s="38"/>
      <c r="AB129" s="38"/>
      <c r="AC129" s="39"/>
      <c r="AD129" s="38"/>
      <c r="AE129" s="39"/>
      <c r="AF129" s="38"/>
      <c r="AG129" s="31"/>
    </row>
    <row r="130" spans="2:33" ht="24.75" customHeight="1" x14ac:dyDescent="0.2">
      <c r="B130" s="37"/>
      <c r="C130" s="40" t="s">
        <v>167</v>
      </c>
      <c r="D130" s="41">
        <f t="shared" si="23"/>
        <v>12.939999519999999</v>
      </c>
      <c r="E130" s="127">
        <v>11.155172</v>
      </c>
      <c r="F130" s="109">
        <f t="shared" si="24"/>
        <v>7400</v>
      </c>
      <c r="G130" s="52" t="s">
        <v>41</v>
      </c>
      <c r="H130" s="93">
        <f t="shared" si="25"/>
        <v>95755.996447999991</v>
      </c>
      <c r="I130" s="133">
        <v>2400</v>
      </c>
      <c r="J130" s="61">
        <f t="shared" si="26"/>
        <v>31055.998847999996</v>
      </c>
      <c r="K130" s="39"/>
      <c r="L130" s="38"/>
      <c r="M130" s="39"/>
      <c r="N130" s="38"/>
      <c r="O130" s="39"/>
      <c r="P130" s="38"/>
      <c r="Q130" s="49">
        <v>2000</v>
      </c>
      <c r="R130" s="61">
        <f t="shared" si="27"/>
        <v>25879.999039999999</v>
      </c>
      <c r="S130" s="39"/>
      <c r="T130" s="38"/>
      <c r="U130" s="39"/>
      <c r="V130" s="38"/>
      <c r="W130" s="39"/>
      <c r="X130" s="38"/>
      <c r="Y130" s="126">
        <v>3000</v>
      </c>
      <c r="Z130" s="61">
        <f t="shared" si="28"/>
        <v>38819.99856</v>
      </c>
      <c r="AA130" s="38"/>
      <c r="AB130" s="38"/>
      <c r="AC130" s="39"/>
      <c r="AD130" s="38"/>
      <c r="AE130" s="39"/>
      <c r="AF130" s="38"/>
      <c r="AG130" s="31"/>
    </row>
    <row r="131" spans="2:33" ht="22.5" customHeight="1" x14ac:dyDescent="0.2">
      <c r="B131" s="37"/>
      <c r="C131" s="40" t="s">
        <v>168</v>
      </c>
      <c r="D131" s="41">
        <f t="shared" si="23"/>
        <v>7.9999782799999988</v>
      </c>
      <c r="E131" s="127">
        <v>6.8965329999999998</v>
      </c>
      <c r="F131" s="109">
        <f t="shared" si="24"/>
        <v>1100</v>
      </c>
      <c r="G131" s="52" t="s">
        <v>41</v>
      </c>
      <c r="H131" s="93">
        <f t="shared" si="25"/>
        <v>8799.9761079999989</v>
      </c>
      <c r="I131" s="46">
        <v>400</v>
      </c>
      <c r="J131" s="61">
        <f t="shared" si="26"/>
        <v>3199.9913119999997</v>
      </c>
      <c r="K131" s="39"/>
      <c r="L131" s="38"/>
      <c r="M131" s="39"/>
      <c r="N131" s="38"/>
      <c r="O131" s="39"/>
      <c r="P131" s="38"/>
      <c r="Q131" s="126">
        <v>300</v>
      </c>
      <c r="R131" s="61">
        <f t="shared" si="27"/>
        <v>2399.9934839999996</v>
      </c>
      <c r="S131" s="39"/>
      <c r="T131" s="38"/>
      <c r="U131" s="39"/>
      <c r="V131" s="38"/>
      <c r="W131" s="39"/>
      <c r="X131" s="38"/>
      <c r="Y131" s="126">
        <v>400</v>
      </c>
      <c r="Z131" s="61">
        <f t="shared" si="28"/>
        <v>3199.9913119999997</v>
      </c>
      <c r="AA131" s="38"/>
      <c r="AB131" s="38"/>
      <c r="AC131" s="39"/>
      <c r="AD131" s="38"/>
      <c r="AE131" s="39"/>
      <c r="AF131" s="38"/>
      <c r="AG131" s="31"/>
    </row>
    <row r="132" spans="2:33" ht="22.5" customHeight="1" x14ac:dyDescent="0.2">
      <c r="B132" s="37"/>
      <c r="C132" s="40" t="s">
        <v>169</v>
      </c>
      <c r="D132" s="41">
        <f t="shared" si="23"/>
        <v>11.119992</v>
      </c>
      <c r="E132" s="127">
        <v>9.5861999999999998</v>
      </c>
      <c r="F132" s="109">
        <f t="shared" si="24"/>
        <v>1100</v>
      </c>
      <c r="G132" s="52" t="s">
        <v>41</v>
      </c>
      <c r="H132" s="93">
        <f t="shared" si="25"/>
        <v>12231.9912</v>
      </c>
      <c r="I132" s="46">
        <v>300</v>
      </c>
      <c r="J132" s="61">
        <f t="shared" si="26"/>
        <v>3335.9976000000001</v>
      </c>
      <c r="K132" s="39"/>
      <c r="L132" s="38"/>
      <c r="M132" s="39"/>
      <c r="N132" s="38"/>
      <c r="O132" s="39"/>
      <c r="P132" s="38"/>
      <c r="Q132" s="126">
        <v>300</v>
      </c>
      <c r="R132" s="61">
        <f t="shared" si="27"/>
        <v>3335.9976000000001</v>
      </c>
      <c r="S132" s="39"/>
      <c r="T132" s="38"/>
      <c r="U132" s="39"/>
      <c r="V132" s="38"/>
      <c r="W132" s="39"/>
      <c r="X132" s="38"/>
      <c r="Y132" s="126">
        <v>500</v>
      </c>
      <c r="Z132" s="61">
        <f t="shared" si="28"/>
        <v>5559.9960000000001</v>
      </c>
      <c r="AA132" s="38"/>
      <c r="AB132" s="38"/>
      <c r="AC132" s="39"/>
      <c r="AD132" s="38"/>
      <c r="AE132" s="39"/>
      <c r="AF132" s="38"/>
      <c r="AG132" s="31"/>
    </row>
    <row r="133" spans="2:33" ht="22.5" customHeight="1" x14ac:dyDescent="0.2">
      <c r="B133" s="37"/>
      <c r="C133" s="40" t="s">
        <v>170</v>
      </c>
      <c r="D133" s="41">
        <f t="shared" si="23"/>
        <v>317.83999999999997</v>
      </c>
      <c r="E133" s="125">
        <v>274</v>
      </c>
      <c r="F133" s="109">
        <f t="shared" si="24"/>
        <v>12</v>
      </c>
      <c r="G133" s="52" t="s">
        <v>144</v>
      </c>
      <c r="H133" s="93">
        <f t="shared" si="25"/>
        <v>3814.0799999999995</v>
      </c>
      <c r="I133" s="46">
        <v>5</v>
      </c>
      <c r="J133" s="61">
        <f t="shared" si="26"/>
        <v>1589.1999999999998</v>
      </c>
      <c r="K133" s="39"/>
      <c r="L133" s="38"/>
      <c r="M133" s="39"/>
      <c r="N133" s="38"/>
      <c r="O133" s="39"/>
      <c r="P133" s="38"/>
      <c r="Q133" s="126">
        <v>2</v>
      </c>
      <c r="R133" s="61">
        <f t="shared" si="27"/>
        <v>635.67999999999995</v>
      </c>
      <c r="S133" s="39"/>
      <c r="T133" s="38"/>
      <c r="U133" s="39"/>
      <c r="V133" s="38"/>
      <c r="W133" s="39"/>
      <c r="X133" s="38"/>
      <c r="Y133" s="126">
        <v>5</v>
      </c>
      <c r="Z133" s="61">
        <f t="shared" si="28"/>
        <v>1589.1999999999998</v>
      </c>
      <c r="AA133" s="38"/>
      <c r="AB133" s="38"/>
      <c r="AC133" s="39"/>
      <c r="AD133" s="38"/>
      <c r="AE133" s="39"/>
      <c r="AF133" s="38"/>
      <c r="AG133" s="31"/>
    </row>
    <row r="134" spans="2:33" ht="24.75" customHeight="1" x14ac:dyDescent="0.2">
      <c r="B134" s="37"/>
      <c r="C134" s="81" t="s">
        <v>171</v>
      </c>
      <c r="D134" s="41">
        <f t="shared" si="23"/>
        <v>206.53999984000001</v>
      </c>
      <c r="E134" s="131">
        <v>178.05172400000001</v>
      </c>
      <c r="F134" s="109">
        <f t="shared" si="24"/>
        <v>90</v>
      </c>
      <c r="G134" s="52" t="s">
        <v>48</v>
      </c>
      <c r="H134" s="93">
        <f t="shared" si="25"/>
        <v>18588.599985600002</v>
      </c>
      <c r="I134" s="46">
        <v>30</v>
      </c>
      <c r="J134" s="61">
        <f t="shared" si="26"/>
        <v>6196.1999952000006</v>
      </c>
      <c r="K134" s="39"/>
      <c r="L134" s="38"/>
      <c r="M134" s="39"/>
      <c r="N134" s="38"/>
      <c r="O134" s="39"/>
      <c r="P134" s="38"/>
      <c r="Q134" s="126">
        <v>20</v>
      </c>
      <c r="R134" s="61">
        <f t="shared" si="27"/>
        <v>4130.7999968000004</v>
      </c>
      <c r="S134" s="39"/>
      <c r="T134" s="38"/>
      <c r="U134" s="39"/>
      <c r="V134" s="38"/>
      <c r="W134" s="39"/>
      <c r="X134" s="38"/>
      <c r="Y134" s="126">
        <v>40</v>
      </c>
      <c r="Z134" s="61">
        <f t="shared" si="28"/>
        <v>8261.5999936000007</v>
      </c>
      <c r="AA134" s="38"/>
      <c r="AB134" s="38"/>
      <c r="AC134" s="39"/>
      <c r="AD134" s="38"/>
      <c r="AE134" s="39"/>
      <c r="AF134" s="38"/>
      <c r="AG134" s="31"/>
    </row>
    <row r="135" spans="2:33" ht="29.25" customHeight="1" x14ac:dyDescent="0.2">
      <c r="B135" s="37"/>
      <c r="C135" s="40" t="s">
        <v>172</v>
      </c>
      <c r="D135" s="41">
        <f t="shared" si="23"/>
        <v>322.81999947999992</v>
      </c>
      <c r="E135" s="125">
        <v>278.29310299999997</v>
      </c>
      <c r="F135" s="109">
        <f t="shared" si="24"/>
        <v>80</v>
      </c>
      <c r="G135" s="52" t="s">
        <v>48</v>
      </c>
      <c r="H135" s="93">
        <f t="shared" si="25"/>
        <v>25825.599958399995</v>
      </c>
      <c r="I135" s="46">
        <v>30</v>
      </c>
      <c r="J135" s="61">
        <f t="shared" si="26"/>
        <v>9684.599984399998</v>
      </c>
      <c r="K135" s="39"/>
      <c r="L135" s="38"/>
      <c r="M135" s="39"/>
      <c r="N135" s="38"/>
      <c r="O135" s="39"/>
      <c r="P135" s="38"/>
      <c r="Q135" s="126">
        <v>20</v>
      </c>
      <c r="R135" s="61">
        <f t="shared" si="27"/>
        <v>6456.3999895999987</v>
      </c>
      <c r="S135" s="39"/>
      <c r="T135" s="38"/>
      <c r="U135" s="39"/>
      <c r="V135" s="38"/>
      <c r="W135" s="39"/>
      <c r="X135" s="38"/>
      <c r="Y135" s="126">
        <v>30</v>
      </c>
      <c r="Z135" s="61">
        <f t="shared" si="28"/>
        <v>9684.599984399998</v>
      </c>
      <c r="AA135" s="38"/>
      <c r="AB135" s="38"/>
      <c r="AC135" s="39"/>
      <c r="AD135" s="38"/>
      <c r="AE135" s="39"/>
      <c r="AF135" s="38"/>
      <c r="AG135" s="31"/>
    </row>
    <row r="136" spans="2:33" ht="25.5" customHeight="1" x14ac:dyDescent="0.2">
      <c r="B136" s="37"/>
      <c r="C136" s="40" t="s">
        <v>173</v>
      </c>
      <c r="D136" s="41">
        <f t="shared" si="23"/>
        <v>86.279999599999996</v>
      </c>
      <c r="E136" s="125">
        <v>74.379310000000004</v>
      </c>
      <c r="F136" s="109">
        <f t="shared" si="24"/>
        <v>90</v>
      </c>
      <c r="G136" s="52" t="s">
        <v>41</v>
      </c>
      <c r="H136" s="93">
        <f t="shared" si="25"/>
        <v>7765.1999640000004</v>
      </c>
      <c r="I136" s="46">
        <v>30</v>
      </c>
      <c r="J136" s="61">
        <f t="shared" si="26"/>
        <v>2588.3999880000001</v>
      </c>
      <c r="K136" s="39"/>
      <c r="L136" s="38"/>
      <c r="M136" s="39"/>
      <c r="N136" s="38"/>
      <c r="O136" s="39"/>
      <c r="P136" s="38"/>
      <c r="Q136" s="126">
        <v>30</v>
      </c>
      <c r="R136" s="61">
        <f t="shared" si="27"/>
        <v>2588.3999880000001</v>
      </c>
      <c r="S136" s="39"/>
      <c r="T136" s="38"/>
      <c r="U136" s="39"/>
      <c r="V136" s="38"/>
      <c r="W136" s="39"/>
      <c r="X136" s="38"/>
      <c r="Y136" s="126">
        <v>30</v>
      </c>
      <c r="Z136" s="61">
        <f t="shared" si="28"/>
        <v>2588.3999880000001</v>
      </c>
      <c r="AA136" s="38"/>
      <c r="AB136" s="38"/>
      <c r="AC136" s="39"/>
      <c r="AD136" s="38"/>
      <c r="AE136" s="39"/>
      <c r="AF136" s="38"/>
      <c r="AG136" s="31"/>
    </row>
    <row r="137" spans="2:33" ht="36" customHeight="1" x14ac:dyDescent="0.2">
      <c r="B137" s="32">
        <v>2500</v>
      </c>
      <c r="C137" s="33" t="s">
        <v>174</v>
      </c>
      <c r="D137" s="41"/>
      <c r="E137" s="33"/>
      <c r="F137" s="109"/>
      <c r="G137" s="32"/>
      <c r="H137" s="122">
        <f>J137+R137+Z137</f>
        <v>103139.86492560001</v>
      </c>
      <c r="I137" s="134"/>
      <c r="J137" s="38">
        <f>J138</f>
        <v>39465.938562800002</v>
      </c>
      <c r="K137" s="134" t="s">
        <v>141</v>
      </c>
      <c r="L137" s="38"/>
      <c r="M137" s="134" t="s">
        <v>141</v>
      </c>
      <c r="N137" s="38" t="e">
        <f>#REF!+#REF!+#REF!+#REF!</f>
        <v>#REF!</v>
      </c>
      <c r="O137" s="134" t="s">
        <v>141</v>
      </c>
      <c r="P137" s="38" t="e">
        <f>#REF!+#REF!+#REF!+#REF!</f>
        <v>#REF!</v>
      </c>
      <c r="Q137" s="135" t="s">
        <v>141</v>
      </c>
      <c r="R137" s="38">
        <f>R138</f>
        <v>24607.040687600002</v>
      </c>
      <c r="S137" s="134" t="s">
        <v>141</v>
      </c>
      <c r="T137" s="38" t="e">
        <f>#REF!+#REF!+#REF!+#REF!</f>
        <v>#REF!</v>
      </c>
      <c r="U137" s="134" t="s">
        <v>141</v>
      </c>
      <c r="V137" s="38" t="e">
        <f>#REF!+#REF!+#REF!+#REF!</f>
        <v>#REF!</v>
      </c>
      <c r="W137" s="134" t="s">
        <v>141</v>
      </c>
      <c r="X137" s="38" t="e">
        <f>#REF!+#REF!+#REF!+#REF!</f>
        <v>#REF!</v>
      </c>
      <c r="Y137" s="134" t="s">
        <v>141</v>
      </c>
      <c r="Z137" s="38">
        <f>Z138</f>
        <v>39066.885675199999</v>
      </c>
      <c r="AA137" s="134" t="s">
        <v>141</v>
      </c>
      <c r="AB137" s="38"/>
      <c r="AC137" s="134"/>
      <c r="AD137" s="38"/>
      <c r="AE137" s="134"/>
      <c r="AF137" s="38"/>
      <c r="AG137" s="31"/>
    </row>
    <row r="138" spans="2:33" ht="36" customHeight="1" x14ac:dyDescent="0.2">
      <c r="B138" s="37">
        <v>256</v>
      </c>
      <c r="C138" s="136" t="s">
        <v>175</v>
      </c>
      <c r="D138" s="41"/>
      <c r="E138" s="121"/>
      <c r="F138" s="137"/>
      <c r="G138" s="32"/>
      <c r="H138" s="38">
        <f>J138+R138+Z138</f>
        <v>103139.86492560001</v>
      </c>
      <c r="I138" s="134"/>
      <c r="J138" s="38">
        <f>SUM(J139:J144)</f>
        <v>39465.938562800002</v>
      </c>
      <c r="K138" s="134"/>
      <c r="L138" s="38"/>
      <c r="M138" s="134"/>
      <c r="N138" s="38"/>
      <c r="O138" s="134"/>
      <c r="P138" s="38"/>
      <c r="Q138" s="135"/>
      <c r="R138" s="38">
        <f>SUM(R139:R144)</f>
        <v>24607.040687600002</v>
      </c>
      <c r="S138" s="134"/>
      <c r="T138" s="38"/>
      <c r="U138" s="134"/>
      <c r="V138" s="38"/>
      <c r="W138" s="134"/>
      <c r="X138" s="38"/>
      <c r="Y138" s="134"/>
      <c r="Z138" s="38">
        <f>SUM(Z139:Z144)</f>
        <v>39066.885675199999</v>
      </c>
      <c r="AA138" s="134"/>
      <c r="AB138" s="38"/>
      <c r="AC138" s="134"/>
      <c r="AD138" s="38"/>
      <c r="AE138" s="134"/>
      <c r="AF138" s="38"/>
      <c r="AG138" s="31"/>
    </row>
    <row r="139" spans="2:33" ht="23.25" customHeight="1" x14ac:dyDescent="0.2">
      <c r="B139" s="37"/>
      <c r="C139" s="50" t="s">
        <v>176</v>
      </c>
      <c r="D139" s="41">
        <f t="shared" ref="D139:D144" si="29">$E139*1.16</f>
        <v>44.159981999999999</v>
      </c>
      <c r="E139" s="127">
        <v>38.068950000000001</v>
      </c>
      <c r="F139" s="138">
        <f t="shared" ref="F139:F144" si="30">$I139+$Q139+$Y139</f>
        <v>800</v>
      </c>
      <c r="G139" s="139" t="s">
        <v>177</v>
      </c>
      <c r="H139" s="93">
        <f t="shared" ref="H139:H144" si="31">$J139+$R139+$Z139</f>
        <v>35327.9856</v>
      </c>
      <c r="I139" s="140">
        <v>300</v>
      </c>
      <c r="J139" s="141">
        <f t="shared" ref="J139:J144" si="32">$I139*$D139</f>
        <v>13247.9946</v>
      </c>
      <c r="K139" s="70"/>
      <c r="L139" s="142"/>
      <c r="M139" s="70"/>
      <c r="N139" s="142"/>
      <c r="O139" s="70"/>
      <c r="P139" s="142"/>
      <c r="Q139" s="71">
        <v>200</v>
      </c>
      <c r="R139" s="143">
        <f t="shared" ref="R139:R144" si="33">$Q139*$D139</f>
        <v>8831.9964</v>
      </c>
      <c r="S139" s="70"/>
      <c r="T139" s="142"/>
      <c r="U139" s="70"/>
      <c r="V139" s="142"/>
      <c r="W139" s="70"/>
      <c r="X139" s="142"/>
      <c r="Y139" s="71">
        <v>300</v>
      </c>
      <c r="Z139" s="141">
        <f t="shared" ref="Z139:Z144" si="34">$Y139*$D139</f>
        <v>13247.9946</v>
      </c>
      <c r="AA139" s="142"/>
      <c r="AB139" s="142"/>
      <c r="AC139" s="70"/>
      <c r="AD139" s="142"/>
      <c r="AE139" s="70"/>
      <c r="AF139" s="142"/>
      <c r="AG139" s="31"/>
    </row>
    <row r="140" spans="2:33" ht="23.25" customHeight="1" x14ac:dyDescent="0.2">
      <c r="B140" s="37"/>
      <c r="C140" s="40" t="s">
        <v>178</v>
      </c>
      <c r="D140" s="41">
        <f t="shared" si="29"/>
        <v>46.540000400000004</v>
      </c>
      <c r="E140" s="127">
        <v>40.120690000000003</v>
      </c>
      <c r="F140" s="85">
        <f t="shared" si="30"/>
        <v>800</v>
      </c>
      <c r="G140" s="144" t="s">
        <v>177</v>
      </c>
      <c r="H140" s="93">
        <f t="shared" si="31"/>
        <v>37232.000320000006</v>
      </c>
      <c r="I140" s="59">
        <v>300</v>
      </c>
      <c r="J140" s="45">
        <f t="shared" si="32"/>
        <v>13962.000120000001</v>
      </c>
      <c r="K140" s="39"/>
      <c r="L140" s="48"/>
      <c r="M140" s="39"/>
      <c r="N140" s="48"/>
      <c r="O140" s="39"/>
      <c r="P140" s="48"/>
      <c r="Q140" s="49">
        <v>200</v>
      </c>
      <c r="R140" s="143">
        <f t="shared" si="33"/>
        <v>9308.0000800000016</v>
      </c>
      <c r="S140" s="39"/>
      <c r="T140" s="48"/>
      <c r="U140" s="39"/>
      <c r="V140" s="48"/>
      <c r="W140" s="39"/>
      <c r="X140" s="48"/>
      <c r="Y140" s="49">
        <v>300</v>
      </c>
      <c r="Z140" s="141">
        <f t="shared" si="34"/>
        <v>13962.000120000001</v>
      </c>
      <c r="AA140" s="48"/>
      <c r="AB140" s="48"/>
      <c r="AC140" s="39"/>
      <c r="AD140" s="38"/>
      <c r="AE140" s="39"/>
      <c r="AF140" s="38"/>
      <c r="AG140" s="31"/>
    </row>
    <row r="141" spans="2:33" ht="23.25" customHeight="1" x14ac:dyDescent="0.2">
      <c r="B141" s="37"/>
      <c r="C141" s="40" t="s">
        <v>179</v>
      </c>
      <c r="D141" s="41">
        <f t="shared" si="29"/>
        <v>45.939943999999997</v>
      </c>
      <c r="E141" s="145">
        <v>39.603400000000001</v>
      </c>
      <c r="F141" s="89">
        <f t="shared" si="30"/>
        <v>500</v>
      </c>
      <c r="G141" s="44" t="s">
        <v>177</v>
      </c>
      <c r="H141" s="93">
        <f t="shared" si="31"/>
        <v>22969.971999999998</v>
      </c>
      <c r="I141" s="46">
        <v>200</v>
      </c>
      <c r="J141" s="61">
        <f t="shared" si="32"/>
        <v>9187.9887999999992</v>
      </c>
      <c r="K141" s="63"/>
      <c r="L141" s="38"/>
      <c r="M141" s="63"/>
      <c r="N141" s="38"/>
      <c r="O141" s="63"/>
      <c r="P141" s="38"/>
      <c r="Q141" s="64">
        <v>100</v>
      </c>
      <c r="R141" s="143">
        <f t="shared" si="33"/>
        <v>4593.9943999999996</v>
      </c>
      <c r="S141" s="63"/>
      <c r="T141" s="38"/>
      <c r="U141" s="63"/>
      <c r="V141" s="38"/>
      <c r="W141" s="63"/>
      <c r="X141" s="38"/>
      <c r="Y141" s="64">
        <v>200</v>
      </c>
      <c r="Z141" s="141">
        <f t="shared" si="34"/>
        <v>9187.9887999999992</v>
      </c>
      <c r="AA141" s="38"/>
      <c r="AB141" s="38"/>
      <c r="AC141" s="63"/>
      <c r="AD141" s="38"/>
      <c r="AE141" s="39"/>
      <c r="AF141" s="38"/>
      <c r="AG141" s="31"/>
    </row>
    <row r="142" spans="2:33" ht="18.75" customHeight="1" x14ac:dyDescent="0.2">
      <c r="B142" s="37"/>
      <c r="C142" s="40" t="s">
        <v>180</v>
      </c>
      <c r="D142" s="41">
        <f t="shared" si="29"/>
        <v>79.810577519999995</v>
      </c>
      <c r="E142" s="125">
        <v>68.802222</v>
      </c>
      <c r="F142" s="89">
        <f t="shared" si="30"/>
        <v>30</v>
      </c>
      <c r="G142" s="139" t="s">
        <v>181</v>
      </c>
      <c r="H142" s="93">
        <f t="shared" si="31"/>
        <v>2394.3173256</v>
      </c>
      <c r="I142" s="140">
        <v>15</v>
      </c>
      <c r="J142" s="141">
        <f t="shared" si="32"/>
        <v>1197.1586628</v>
      </c>
      <c r="K142" s="70"/>
      <c r="L142" s="142"/>
      <c r="M142" s="70"/>
      <c r="N142" s="142"/>
      <c r="O142" s="70"/>
      <c r="P142" s="142"/>
      <c r="Q142" s="71">
        <v>5</v>
      </c>
      <c r="R142" s="143">
        <f t="shared" si="33"/>
        <v>399.05288759999996</v>
      </c>
      <c r="S142" s="70"/>
      <c r="T142" s="142"/>
      <c r="U142" s="70"/>
      <c r="V142" s="142"/>
      <c r="W142" s="70"/>
      <c r="X142" s="142"/>
      <c r="Y142" s="71">
        <v>10</v>
      </c>
      <c r="Z142" s="141">
        <f t="shared" si="34"/>
        <v>798.10577519999993</v>
      </c>
      <c r="AA142" s="142"/>
      <c r="AB142" s="142"/>
      <c r="AC142" s="70"/>
      <c r="AD142" s="38"/>
      <c r="AE142" s="39"/>
      <c r="AF142" s="38"/>
      <c r="AG142" s="31"/>
    </row>
    <row r="143" spans="2:33" ht="18.75" customHeight="1" x14ac:dyDescent="0.2">
      <c r="B143" s="37"/>
      <c r="C143" s="40" t="s">
        <v>182</v>
      </c>
      <c r="D143" s="41">
        <f t="shared" si="29"/>
        <v>68.0398</v>
      </c>
      <c r="E143" s="127">
        <v>58.655000000000001</v>
      </c>
      <c r="F143" s="89">
        <f t="shared" si="30"/>
        <v>30</v>
      </c>
      <c r="G143" s="44" t="s">
        <v>181</v>
      </c>
      <c r="H143" s="93">
        <f t="shared" si="31"/>
        <v>2041.194</v>
      </c>
      <c r="I143" s="46">
        <v>10</v>
      </c>
      <c r="J143" s="61">
        <f t="shared" si="32"/>
        <v>680.39800000000002</v>
      </c>
      <c r="K143" s="39"/>
      <c r="L143" s="38"/>
      <c r="M143" s="39"/>
      <c r="N143" s="38"/>
      <c r="O143" s="39"/>
      <c r="P143" s="38"/>
      <c r="Q143" s="49">
        <v>10</v>
      </c>
      <c r="R143" s="143">
        <f t="shared" si="33"/>
        <v>680.39800000000002</v>
      </c>
      <c r="S143" s="39"/>
      <c r="T143" s="38"/>
      <c r="U143" s="39"/>
      <c r="V143" s="38"/>
      <c r="W143" s="39"/>
      <c r="X143" s="38"/>
      <c r="Y143" s="49">
        <v>10</v>
      </c>
      <c r="Z143" s="141">
        <f t="shared" si="34"/>
        <v>680.39800000000002</v>
      </c>
      <c r="AA143" s="38"/>
      <c r="AB143" s="38"/>
      <c r="AC143" s="39"/>
      <c r="AD143" s="38"/>
      <c r="AE143" s="39"/>
      <c r="AF143" s="38"/>
      <c r="AG143" s="31"/>
    </row>
    <row r="144" spans="2:33" ht="18.75" customHeight="1" x14ac:dyDescent="0.2">
      <c r="B144" s="37"/>
      <c r="C144" s="40" t="s">
        <v>183</v>
      </c>
      <c r="D144" s="41">
        <f t="shared" si="29"/>
        <v>79.359892000000002</v>
      </c>
      <c r="E144" s="125">
        <v>68.413700000000006</v>
      </c>
      <c r="F144" s="89">
        <f t="shared" si="30"/>
        <v>40</v>
      </c>
      <c r="G144" s="44" t="s">
        <v>181</v>
      </c>
      <c r="H144" s="93">
        <f t="shared" si="31"/>
        <v>3174.3956800000001</v>
      </c>
      <c r="I144" s="46">
        <v>15</v>
      </c>
      <c r="J144" s="61">
        <f t="shared" si="32"/>
        <v>1190.3983800000001</v>
      </c>
      <c r="K144" s="39"/>
      <c r="L144" s="38"/>
      <c r="M144" s="39"/>
      <c r="N144" s="38"/>
      <c r="O144" s="39"/>
      <c r="P144" s="38"/>
      <c r="Q144" s="49">
        <v>10</v>
      </c>
      <c r="R144" s="143">
        <f t="shared" si="33"/>
        <v>793.59892000000002</v>
      </c>
      <c r="S144" s="39"/>
      <c r="T144" s="38"/>
      <c r="U144" s="39"/>
      <c r="V144" s="38"/>
      <c r="W144" s="39"/>
      <c r="X144" s="38"/>
      <c r="Y144" s="49">
        <v>15</v>
      </c>
      <c r="Z144" s="141">
        <f t="shared" si="34"/>
        <v>1190.3983800000001</v>
      </c>
      <c r="AA144" s="38"/>
      <c r="AB144" s="38"/>
      <c r="AC144" s="39"/>
      <c r="AD144" s="38"/>
      <c r="AE144" s="39"/>
      <c r="AF144" s="38"/>
      <c r="AG144" s="31"/>
    </row>
    <row r="145" spans="1:33" ht="24.75" customHeight="1" x14ac:dyDescent="0.2">
      <c r="A145" s="146"/>
      <c r="B145" s="32">
        <v>2700</v>
      </c>
      <c r="C145" s="33" t="s">
        <v>184</v>
      </c>
      <c r="D145" s="41"/>
      <c r="E145" s="121"/>
      <c r="F145" s="85"/>
      <c r="G145" s="147">
        <f>H145+J145+R145+Z145</f>
        <v>70236.041599999997</v>
      </c>
      <c r="H145" s="36">
        <f>H146</f>
        <v>35118.020799999998</v>
      </c>
      <c r="I145" s="123"/>
      <c r="J145" s="36">
        <f>J146</f>
        <v>13680.008</v>
      </c>
      <c r="K145" s="123" t="s">
        <v>141</v>
      </c>
      <c r="L145" s="36" t="e">
        <f>SUM(#REF!,L146,#REF!,#REF!)</f>
        <v>#REF!</v>
      </c>
      <c r="M145" s="123" t="s">
        <v>141</v>
      </c>
      <c r="N145" s="36" t="e">
        <f>SUM(#REF!,N146,#REF!,#REF!)</f>
        <v>#REF!</v>
      </c>
      <c r="O145" s="123" t="s">
        <v>141</v>
      </c>
      <c r="P145" s="36" t="e">
        <f>SUM(#REF!,P146,#REF!,#REF!)</f>
        <v>#REF!</v>
      </c>
      <c r="Q145" s="148" t="s">
        <v>141</v>
      </c>
      <c r="R145" s="36">
        <f>R146</f>
        <v>7758.0047999999997</v>
      </c>
      <c r="S145" s="123" t="s">
        <v>141</v>
      </c>
      <c r="T145" s="36" t="e">
        <f>SUM(#REF!,T146,#REF!,#REF!)</f>
        <v>#REF!</v>
      </c>
      <c r="U145" s="123" t="s">
        <v>141</v>
      </c>
      <c r="V145" s="36" t="e">
        <f>SUM(#REF!,V146,#REF!,#REF!)</f>
        <v>#REF!</v>
      </c>
      <c r="W145" s="123" t="s">
        <v>141</v>
      </c>
      <c r="X145" s="36" t="e">
        <f>SUM(#REF!,X146,#REF!,#REF!)</f>
        <v>#REF!</v>
      </c>
      <c r="Y145" s="123" t="s">
        <v>141</v>
      </c>
      <c r="Z145" s="36">
        <f>Z146</f>
        <v>13680.008</v>
      </c>
      <c r="AA145" s="123" t="s">
        <v>141</v>
      </c>
      <c r="AB145" s="36"/>
      <c r="AC145" s="123"/>
      <c r="AD145" s="36"/>
      <c r="AE145" s="123"/>
      <c r="AF145" s="36"/>
      <c r="AG145" s="31"/>
    </row>
    <row r="146" spans="1:33" ht="25.5" customHeight="1" x14ac:dyDescent="0.2">
      <c r="A146" s="146"/>
      <c r="B146" s="37">
        <v>272</v>
      </c>
      <c r="C146" s="33" t="s">
        <v>185</v>
      </c>
      <c r="D146" s="41"/>
      <c r="E146" s="121"/>
      <c r="F146" s="85"/>
      <c r="G146" s="149">
        <f>H146+J146+R146+Z146</f>
        <v>70236.041599999997</v>
      </c>
      <c r="H146" s="48">
        <f>SUM(H147:H148)</f>
        <v>35118.020799999998</v>
      </c>
      <c r="I146" s="123"/>
      <c r="J146" s="48">
        <f>SUM(J147:J148)</f>
        <v>13680.008</v>
      </c>
      <c r="K146" s="123"/>
      <c r="L146" s="48">
        <f>SUM(L149:L152)</f>
        <v>0</v>
      </c>
      <c r="M146" s="123"/>
      <c r="N146" s="48">
        <f>SUM(N149:N152)</f>
        <v>0</v>
      </c>
      <c r="O146" s="123"/>
      <c r="P146" s="48">
        <f>SUM(P149:P152)</f>
        <v>0</v>
      </c>
      <c r="Q146" s="148"/>
      <c r="R146" s="48">
        <f>SUM(R147:R148)</f>
        <v>7758.0047999999997</v>
      </c>
      <c r="S146" s="123"/>
      <c r="T146" s="48">
        <f>SUM(T149:T152)</f>
        <v>0</v>
      </c>
      <c r="U146" s="123"/>
      <c r="V146" s="48">
        <f>SUM(V149:V152)</f>
        <v>0</v>
      </c>
      <c r="W146" s="123"/>
      <c r="X146" s="48">
        <f>SUM(X149:X152)</f>
        <v>0</v>
      </c>
      <c r="Y146" s="123"/>
      <c r="Z146" s="48">
        <f>SUM(Z147:Z148)</f>
        <v>13680.008</v>
      </c>
      <c r="AA146" s="123"/>
      <c r="AB146" s="48"/>
      <c r="AC146" s="123"/>
      <c r="AD146" s="48"/>
      <c r="AE146" s="123"/>
      <c r="AF146" s="48"/>
      <c r="AG146" s="31"/>
    </row>
    <row r="147" spans="1:33" ht="15.75" customHeight="1" x14ac:dyDescent="0.2">
      <c r="B147" s="37"/>
      <c r="C147" s="50" t="s">
        <v>186</v>
      </c>
      <c r="D147" s="41">
        <v>150</v>
      </c>
      <c r="E147" s="127">
        <v>12.930999999999999</v>
      </c>
      <c r="F147" s="89">
        <f>$I147+$Q147+$Y147</f>
        <v>75</v>
      </c>
      <c r="G147" s="52" t="s">
        <v>48</v>
      </c>
      <c r="H147" s="93">
        <f>$J147+$R147+$Z147</f>
        <v>11250</v>
      </c>
      <c r="I147" s="46">
        <v>30</v>
      </c>
      <c r="J147" s="61">
        <f>$I147*$D147</f>
        <v>4500</v>
      </c>
      <c r="K147" s="39"/>
      <c r="L147" s="38"/>
      <c r="M147" s="39"/>
      <c r="N147" s="38"/>
      <c r="O147" s="39"/>
      <c r="P147" s="38"/>
      <c r="Q147" s="49">
        <v>15</v>
      </c>
      <c r="R147" s="93">
        <f>$Q147*$D147</f>
        <v>2250</v>
      </c>
      <c r="S147" s="63"/>
      <c r="T147" s="38"/>
      <c r="U147" s="63"/>
      <c r="V147" s="38"/>
      <c r="W147" s="63"/>
      <c r="X147" s="38"/>
      <c r="Y147" s="64">
        <v>30</v>
      </c>
      <c r="Z147" s="61">
        <f>$Y147*$D147</f>
        <v>4500</v>
      </c>
      <c r="AA147" s="38"/>
      <c r="AB147" s="38"/>
      <c r="AC147" s="39"/>
      <c r="AD147" s="38"/>
      <c r="AE147" s="39"/>
      <c r="AF147" s="38"/>
      <c r="AG147" s="31"/>
    </row>
    <row r="148" spans="1:33" ht="15.75" customHeight="1" x14ac:dyDescent="0.2">
      <c r="B148" s="37"/>
      <c r="C148" s="40" t="s">
        <v>187</v>
      </c>
      <c r="D148" s="41">
        <f>$E148*1.16</f>
        <v>91.800079999999994</v>
      </c>
      <c r="E148" s="125">
        <v>79.138000000000005</v>
      </c>
      <c r="F148" s="89">
        <f>$I148+$Q148+$Y148</f>
        <v>260</v>
      </c>
      <c r="G148" s="44" t="s">
        <v>39</v>
      </c>
      <c r="H148" s="93">
        <f>$J148+$R148+$Z148</f>
        <v>23868.020799999998</v>
      </c>
      <c r="I148" s="46">
        <v>100</v>
      </c>
      <c r="J148" s="61">
        <f>$I148*$D148</f>
        <v>9180.0079999999998</v>
      </c>
      <c r="K148" s="39"/>
      <c r="L148" s="38"/>
      <c r="M148" s="39"/>
      <c r="N148" s="38"/>
      <c r="O148" s="39"/>
      <c r="P148" s="38"/>
      <c r="Q148" s="150">
        <v>60</v>
      </c>
      <c r="R148" s="61">
        <f>$Q148*$D148</f>
        <v>5508.0047999999997</v>
      </c>
      <c r="S148" s="63"/>
      <c r="T148" s="38"/>
      <c r="U148" s="63"/>
      <c r="V148" s="38"/>
      <c r="W148" s="63"/>
      <c r="X148" s="38"/>
      <c r="Y148" s="64">
        <v>100</v>
      </c>
      <c r="Z148" s="61">
        <f>$Y148*$D148</f>
        <v>9180.0079999999998</v>
      </c>
      <c r="AA148" s="38"/>
      <c r="AB148" s="38"/>
      <c r="AC148" s="39"/>
      <c r="AD148" s="38"/>
      <c r="AE148" s="39"/>
      <c r="AF148" s="38"/>
      <c r="AG148" s="31"/>
    </row>
    <row r="149" spans="1:33" ht="13.5" customHeight="1" x14ac:dyDescent="0.2">
      <c r="A149" s="146"/>
      <c r="B149" s="37"/>
      <c r="C149" s="151"/>
      <c r="D149" s="152"/>
      <c r="E149" s="152"/>
      <c r="F149" s="85"/>
      <c r="G149" s="153"/>
      <c r="H149" s="75"/>
      <c r="I149" s="76"/>
      <c r="J149" s="77"/>
      <c r="K149" s="76"/>
      <c r="L149" s="77"/>
      <c r="M149" s="76"/>
      <c r="N149" s="77"/>
      <c r="O149" s="76"/>
      <c r="P149" s="77"/>
      <c r="Q149" s="154"/>
      <c r="R149" s="77"/>
      <c r="S149" s="76"/>
      <c r="T149" s="77"/>
      <c r="U149" s="76"/>
      <c r="V149" s="77"/>
      <c r="W149" s="76"/>
      <c r="X149" s="76"/>
      <c r="Y149" s="77"/>
      <c r="Z149" s="77"/>
      <c r="AA149" s="76"/>
      <c r="AB149" s="77"/>
      <c r="AC149" s="76"/>
      <c r="AD149" s="77"/>
      <c r="AE149" s="76"/>
      <c r="AF149" s="77"/>
      <c r="AG149" s="31"/>
    </row>
    <row r="150" spans="1:33" ht="13.5" customHeight="1" x14ac:dyDescent="0.2">
      <c r="A150" s="146"/>
      <c r="B150" s="34"/>
      <c r="C150" s="151"/>
      <c r="D150" s="152"/>
      <c r="E150" s="152"/>
      <c r="F150" s="85"/>
      <c r="G150" s="153"/>
      <c r="H150" s="75"/>
      <c r="I150" s="76"/>
      <c r="J150" s="77"/>
      <c r="K150" s="76"/>
      <c r="L150" s="77"/>
      <c r="M150" s="76"/>
      <c r="N150" s="77"/>
      <c r="O150" s="76"/>
      <c r="P150" s="77"/>
      <c r="Q150" s="154"/>
      <c r="R150" s="77"/>
      <c r="S150" s="76"/>
      <c r="T150" s="77"/>
      <c r="U150" s="76"/>
      <c r="V150" s="77"/>
      <c r="W150" s="76"/>
      <c r="X150" s="76"/>
      <c r="Y150" s="77"/>
      <c r="Z150" s="77"/>
      <c r="AA150" s="76"/>
      <c r="AB150" s="77"/>
      <c r="AC150" s="76"/>
      <c r="AD150" s="77"/>
      <c r="AE150" s="76"/>
      <c r="AF150" s="77"/>
      <c r="AG150" s="31"/>
    </row>
    <row r="151" spans="1:33" ht="13.5" customHeight="1" x14ac:dyDescent="0.2">
      <c r="A151" s="80"/>
      <c r="B151" s="77"/>
      <c r="C151" s="151"/>
      <c r="D151" s="152"/>
      <c r="E151" s="152"/>
      <c r="F151" s="85"/>
      <c r="G151" s="153"/>
      <c r="H151" s="75"/>
      <c r="I151" s="76"/>
      <c r="J151" s="77"/>
      <c r="K151" s="76"/>
      <c r="L151" s="77"/>
      <c r="M151" s="76"/>
      <c r="N151" s="77"/>
      <c r="O151" s="76"/>
      <c r="P151" s="77"/>
      <c r="Q151" s="154"/>
      <c r="R151" s="77"/>
      <c r="S151" s="76"/>
      <c r="T151" s="77"/>
      <c r="U151" s="76"/>
      <c r="V151" s="77"/>
      <c r="W151" s="76"/>
      <c r="X151" s="77"/>
      <c r="Y151" s="76"/>
      <c r="Z151" s="77"/>
      <c r="AA151" s="76"/>
      <c r="AB151" s="77"/>
      <c r="AC151" s="76"/>
      <c r="AD151" s="77"/>
      <c r="AE151" s="76"/>
      <c r="AF151" s="77"/>
      <c r="AG151" s="31"/>
    </row>
    <row r="152" spans="1:33" ht="13.5" customHeight="1" x14ac:dyDescent="0.2">
      <c r="A152" s="146"/>
      <c r="B152" s="37"/>
      <c r="C152" s="151"/>
      <c r="D152" s="152"/>
      <c r="E152" s="152"/>
      <c r="F152" s="85"/>
      <c r="G152" s="153"/>
      <c r="H152" s="75"/>
      <c r="I152" s="76"/>
      <c r="J152" s="77"/>
      <c r="K152" s="76"/>
      <c r="L152" s="77"/>
      <c r="M152" s="76"/>
      <c r="N152" s="77"/>
      <c r="O152" s="76"/>
      <c r="P152" s="77"/>
      <c r="Q152" s="76"/>
      <c r="R152" s="77"/>
      <c r="S152" s="76"/>
      <c r="T152" s="77"/>
      <c r="U152" s="76"/>
      <c r="V152" s="77"/>
      <c r="W152" s="76"/>
      <c r="X152" s="77"/>
      <c r="Y152" s="76"/>
      <c r="Z152" s="77"/>
      <c r="AA152" s="76"/>
      <c r="AB152" s="77"/>
      <c r="AC152" s="76"/>
      <c r="AD152" s="77"/>
      <c r="AE152" s="76"/>
      <c r="AF152" s="77"/>
      <c r="AG152" s="31"/>
    </row>
    <row r="153" spans="1:33" ht="17.25" customHeight="1" x14ac:dyDescent="0.2">
      <c r="B153" s="155"/>
      <c r="C153" s="156"/>
      <c r="D153" s="156"/>
      <c r="E153" s="156"/>
      <c r="F153" s="157"/>
      <c r="G153" s="158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31"/>
    </row>
    <row r="154" spans="1:33" ht="17.25" customHeight="1" x14ac:dyDescent="0.2">
      <c r="B154" s="155"/>
      <c r="C154" s="156"/>
      <c r="D154" s="156"/>
      <c r="E154" s="156"/>
      <c r="F154" s="157"/>
      <c r="G154" s="158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31"/>
    </row>
    <row r="155" spans="1:33" ht="17.25" customHeight="1" x14ac:dyDescent="0.2">
      <c r="B155" s="2" t="s">
        <v>188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31"/>
    </row>
    <row r="156" spans="1:33" ht="17.25" customHeight="1" x14ac:dyDescent="0.2">
      <c r="B156" s="155"/>
      <c r="C156" s="160"/>
      <c r="D156" s="160"/>
      <c r="E156" s="160"/>
      <c r="F156" s="161"/>
      <c r="G156" s="162"/>
      <c r="H156" s="163"/>
      <c r="I156" s="163"/>
      <c r="J156" s="163"/>
      <c r="K156" s="163"/>
      <c r="L156" s="163"/>
      <c r="M156" s="163"/>
      <c r="N156" s="163"/>
      <c r="O156" s="163"/>
      <c r="P156" s="163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6"/>
      <c r="AD156" s="16"/>
      <c r="AE156" s="16"/>
      <c r="AF156" s="16"/>
      <c r="AG156" s="31"/>
    </row>
    <row r="157" spans="1:33" ht="17.25" customHeight="1" x14ac:dyDescent="0.2">
      <c r="B157" s="155"/>
      <c r="C157" s="160"/>
      <c r="D157" s="160"/>
      <c r="E157" s="160"/>
      <c r="F157" s="161"/>
      <c r="G157" s="162"/>
      <c r="H157" s="163"/>
      <c r="I157" s="163"/>
      <c r="J157" s="163"/>
      <c r="K157" s="163"/>
      <c r="L157" s="163"/>
      <c r="M157" s="163"/>
      <c r="N157" s="163"/>
      <c r="O157" s="163"/>
      <c r="P157" s="163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6"/>
      <c r="AD157" s="16"/>
      <c r="AE157" s="16"/>
      <c r="AF157" s="16"/>
      <c r="AG157" s="31"/>
    </row>
    <row r="158" spans="1:33" ht="17.25" customHeight="1" x14ac:dyDescent="0.2">
      <c r="B158" s="164"/>
      <c r="C158" s="165"/>
      <c r="D158" s="165"/>
      <c r="E158" s="165"/>
      <c r="F158" s="166"/>
      <c r="G158" s="167"/>
      <c r="H158" s="162"/>
      <c r="I158" s="162"/>
      <c r="J158" s="162"/>
      <c r="K158" s="162"/>
      <c r="L158" s="162"/>
      <c r="M158" s="162"/>
      <c r="N158" s="162"/>
      <c r="O158" s="168"/>
      <c r="P158" s="168"/>
      <c r="Q158" s="169"/>
      <c r="R158" s="169"/>
      <c r="S158" s="169"/>
      <c r="T158" s="155"/>
      <c r="U158" s="155"/>
      <c r="V158" s="155"/>
      <c r="W158" s="155"/>
      <c r="X158" s="155"/>
      <c r="Y158" s="155"/>
      <c r="Z158" s="155"/>
      <c r="AA158" s="170"/>
      <c r="AB158" s="155"/>
      <c r="AC158" s="164"/>
      <c r="AD158" s="164"/>
      <c r="AE158" s="164"/>
      <c r="AF158" s="164"/>
      <c r="AG158" s="31"/>
    </row>
    <row r="159" spans="1:33" ht="17.25" customHeight="1" x14ac:dyDescent="0.2">
      <c r="B159" s="1" t="s">
        <v>189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31"/>
    </row>
  </sheetData>
  <mergeCells count="8">
    <mergeCell ref="C4:O4"/>
    <mergeCell ref="B155:AF155"/>
    <mergeCell ref="B159:AF159"/>
    <mergeCell ref="B1:AF1"/>
    <mergeCell ref="B2:C2"/>
    <mergeCell ref="F2:J2"/>
    <mergeCell ref="B3:C3"/>
    <mergeCell ref="F3:K3"/>
  </mergeCells>
  <pageMargins left="0.25" right="0.25" top="0.75" bottom="0.75" header="0.3" footer="0.51180555555555496"/>
  <pageSetup paperSize="5" scale="45" firstPageNumber="0" orientation="landscape" horizontalDpi="300" verticalDpi="300"/>
  <headerFooter>
    <oddHeader>&amp;C&amp;12PROGRAMA ANUAL DE ADQUISIONES 2022
CALENDARIZACIÓN DEL GASTO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140625" defaultRowHeight="12.7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140625" defaultRowHeight="12.7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PAA 2022</vt:lpstr>
      <vt:lpstr>Hoja2</vt:lpstr>
      <vt:lpstr>Hoja3</vt:lpstr>
      <vt:lpstr>'PAA 2022'!Print_Titles_0</vt:lpstr>
      <vt:lpstr>'PAA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Equipo4</dc:creator>
  <dc:description/>
  <cp:lastModifiedBy>SAF-D26L2</cp:lastModifiedBy>
  <cp:revision>1</cp:revision>
  <cp:lastPrinted>2021-10-05T16:05:24Z</cp:lastPrinted>
  <dcterms:created xsi:type="dcterms:W3CDTF">2016-05-26T16:43:50Z</dcterms:created>
  <dcterms:modified xsi:type="dcterms:W3CDTF">2022-04-25T19:45:37Z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